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765" windowWidth="14805" windowHeight="7350"/>
  </bookViews>
  <sheets>
    <sheet name="NVO A" sheetId="8" r:id="rId1"/>
    <sheet name="NVO B" sheetId="3" r:id="rId2"/>
    <sheet name="NPO i JU A" sheetId="4" r:id="rId3"/>
    <sheet name="NPO i JU B" sheetId="5" r:id="rId4"/>
    <sheet name="MEDIJI A" sheetId="6" r:id="rId5"/>
  </sheets>
  <calcPr calcId="171027"/>
</workbook>
</file>

<file path=xl/calcChain.xml><?xml version="1.0" encoding="utf-8"?>
<calcChain xmlns="http://schemas.openxmlformats.org/spreadsheetml/2006/main">
  <c r="F16" i="3" l="1"/>
  <c r="F14" i="3"/>
  <c r="F108" i="8" l="1"/>
  <c r="F29" i="8" l="1"/>
  <c r="F26" i="8" l="1"/>
  <c r="F57" i="8" l="1"/>
  <c r="F31" i="8"/>
  <c r="F39" i="8"/>
  <c r="F66" i="8"/>
  <c r="F50" i="8"/>
  <c r="F93" i="8"/>
  <c r="F21" i="8"/>
  <c r="F77" i="8"/>
  <c r="F88" i="8"/>
  <c r="F24" i="8"/>
  <c r="F56" i="8"/>
  <c r="F47" i="8"/>
  <c r="F99" i="8"/>
  <c r="F42" i="8"/>
  <c r="F100" i="8"/>
  <c r="F74" i="8"/>
  <c r="F58" i="8"/>
  <c r="F19" i="8"/>
  <c r="F92" i="8"/>
  <c r="F44" i="8"/>
  <c r="F89" i="8"/>
  <c r="F38" i="8"/>
  <c r="F87" i="8"/>
  <c r="F20" i="8"/>
  <c r="F63" i="8"/>
  <c r="F61" i="8"/>
  <c r="F37" i="8"/>
  <c r="F83" i="8"/>
  <c r="F96" i="8"/>
  <c r="F81" i="8"/>
  <c r="F94" i="8"/>
  <c r="F18" i="8"/>
  <c r="F84" i="8"/>
  <c r="F80" i="8"/>
  <c r="F40" i="8"/>
  <c r="F52" i="8"/>
  <c r="F101" i="8"/>
  <c r="F75" i="8"/>
  <c r="F59" i="8"/>
  <c r="F73" i="8"/>
  <c r="F60" i="8"/>
  <c r="F25" i="8"/>
  <c r="F33" i="8"/>
  <c r="F78" i="8"/>
  <c r="F48" i="8"/>
  <c r="F71" i="8"/>
  <c r="F98" i="8"/>
  <c r="F51" i="8"/>
  <c r="F49" i="8"/>
  <c r="F43" i="8"/>
  <c r="F102" i="8"/>
  <c r="F45" i="8"/>
  <c r="F70" i="8"/>
  <c r="F36" i="8"/>
  <c r="F30" i="8"/>
  <c r="F72" i="8"/>
  <c r="F68" i="8"/>
  <c r="F103" i="8"/>
  <c r="F12" i="8"/>
  <c r="F34" i="8"/>
  <c r="F46" i="8"/>
  <c r="F9" i="8"/>
  <c r="F86" i="8"/>
  <c r="F53" i="8"/>
  <c r="F85" i="8"/>
  <c r="F104" i="8"/>
  <c r="F22" i="8"/>
  <c r="F23" i="8"/>
  <c r="F97" i="8"/>
  <c r="F62" i="8"/>
  <c r="F79" i="8"/>
  <c r="F35" i="8"/>
  <c r="F8" i="8"/>
  <c r="F10" i="8"/>
  <c r="F27" i="8"/>
  <c r="F105" i="8"/>
  <c r="F91" i="8"/>
  <c r="F54" i="8"/>
  <c r="F41" i="8"/>
  <c r="F65" i="8"/>
  <c r="F76" i="8"/>
  <c r="F15" i="8"/>
  <c r="F106" i="8"/>
  <c r="F107" i="8"/>
  <c r="F90" i="8"/>
  <c r="F69" i="8"/>
  <c r="F95" i="8"/>
  <c r="F67" i="8"/>
  <c r="I18" i="8"/>
  <c r="I84" i="8"/>
  <c r="I80" i="8"/>
  <c r="I40" i="8"/>
  <c r="I52" i="8"/>
  <c r="I101" i="8"/>
  <c r="I75" i="8"/>
  <c r="I59" i="8"/>
  <c r="I73" i="8"/>
  <c r="I60" i="8"/>
  <c r="I25" i="8"/>
  <c r="I64" i="8"/>
  <c r="I16" i="8"/>
  <c r="I33" i="8"/>
  <c r="I78" i="8"/>
  <c r="I48" i="8"/>
  <c r="I71" i="8"/>
  <c r="I98" i="8"/>
  <c r="I51" i="8"/>
  <c r="I49" i="8"/>
  <c r="I43" i="8"/>
  <c r="I102" i="8"/>
  <c r="I45" i="8"/>
  <c r="I70" i="8"/>
  <c r="F33" i="4" l="1"/>
  <c r="I33" i="4"/>
  <c r="H34" i="4"/>
  <c r="F10" i="4" l="1"/>
  <c r="F28" i="4"/>
  <c r="F23" i="4"/>
  <c r="F31" i="4"/>
  <c r="I10" i="4"/>
  <c r="I28" i="4"/>
  <c r="I23" i="4"/>
  <c r="I31" i="4"/>
  <c r="F8" i="4"/>
  <c r="F11" i="4"/>
  <c r="I8" i="4"/>
  <c r="I11" i="4"/>
  <c r="I32" i="4"/>
  <c r="H10" i="5"/>
  <c r="F7" i="3" l="1"/>
  <c r="F11" i="3"/>
  <c r="F13" i="3"/>
  <c r="I10" i="3"/>
  <c r="F9" i="3"/>
  <c r="I9" i="3"/>
  <c r="I8" i="3"/>
  <c r="I7" i="3"/>
  <c r="I11" i="3"/>
  <c r="I12" i="3"/>
  <c r="I13" i="3"/>
  <c r="I14" i="3"/>
  <c r="I15" i="3"/>
  <c r="I16" i="3"/>
  <c r="F10" i="6"/>
  <c r="F8" i="6"/>
  <c r="F9" i="6"/>
  <c r="F7" i="6"/>
  <c r="F7" i="5"/>
  <c r="H109" i="8" l="1"/>
  <c r="H17" i="3"/>
  <c r="H11" i="6"/>
  <c r="I95" i="8" l="1"/>
  <c r="I29" i="8"/>
  <c r="I105" i="8"/>
  <c r="I69" i="8"/>
  <c r="I76" i="8"/>
  <c r="I15" i="8"/>
  <c r="I65" i="8"/>
  <c r="I54" i="8"/>
  <c r="I31" i="8"/>
  <c r="I21" i="8"/>
  <c r="I104" i="8"/>
  <c r="I14" i="8"/>
  <c r="I28" i="8"/>
  <c r="I86" i="8"/>
  <c r="I50" i="8"/>
  <c r="I10" i="8"/>
  <c r="I41" i="8"/>
  <c r="I9" i="8"/>
  <c r="I77" i="8"/>
  <c r="I66" i="8"/>
  <c r="I81" i="8"/>
  <c r="I53" i="8"/>
  <c r="I94" i="8"/>
  <c r="I107" i="8"/>
  <c r="I35" i="8"/>
  <c r="I26" i="8"/>
  <c r="I8" i="8"/>
  <c r="I24" i="8"/>
  <c r="I23" i="8"/>
  <c r="I34" i="8"/>
  <c r="I79" i="8"/>
  <c r="I97" i="8"/>
  <c r="I46" i="8"/>
  <c r="I13" i="8"/>
  <c r="I91" i="8"/>
  <c r="I93" i="8"/>
  <c r="I39" i="8"/>
  <c r="I27" i="8"/>
  <c r="I90" i="8"/>
  <c r="I62" i="8"/>
  <c r="I103" i="8"/>
  <c r="I82" i="8" l="1"/>
  <c r="I67" i="8"/>
  <c r="I11" i="8"/>
  <c r="I47" i="8"/>
  <c r="I32" i="8"/>
  <c r="I99" i="8"/>
  <c r="I42" i="8"/>
  <c r="I100" i="8"/>
  <c r="I7" i="8"/>
  <c r="I12" i="8"/>
  <c r="I87" i="8"/>
  <c r="I74" i="8"/>
  <c r="I58" i="8"/>
  <c r="I19" i="8"/>
  <c r="I30" i="8"/>
  <c r="I55" i="8"/>
  <c r="I17" i="8"/>
  <c r="I36" i="8"/>
  <c r="I38" i="8"/>
  <c r="I96" i="8"/>
  <c r="I89" i="8"/>
  <c r="I63" i="8"/>
  <c r="I37" i="8"/>
  <c r="I83" i="8"/>
  <c r="I108" i="8"/>
  <c r="I92" i="8"/>
  <c r="I20" i="8"/>
  <c r="I44" i="8"/>
  <c r="I61" i="8"/>
  <c r="I57" i="8"/>
  <c r="I85" i="8"/>
  <c r="I56" i="8"/>
  <c r="I88" i="8"/>
  <c r="I22" i="8"/>
  <c r="I72" i="8"/>
  <c r="I106" i="8"/>
  <c r="I68" i="8"/>
  <c r="F11" i="8"/>
  <c r="F82" i="8"/>
  <c r="I18" i="4"/>
  <c r="I19" i="4"/>
  <c r="F18" i="4"/>
  <c r="F19" i="4"/>
  <c r="F9" i="5"/>
  <c r="F8" i="5"/>
  <c r="I9" i="5"/>
  <c r="I8" i="5"/>
  <c r="F29" i="4"/>
  <c r="I29" i="4"/>
  <c r="F7" i="4"/>
  <c r="I7" i="4"/>
  <c r="F13" i="4"/>
  <c r="I13" i="4"/>
  <c r="F15" i="4"/>
  <c r="I15" i="4"/>
  <c r="F14" i="4"/>
  <c r="I14" i="4"/>
  <c r="F12" i="4"/>
  <c r="I12" i="4"/>
  <c r="F26" i="4"/>
  <c r="I26" i="4"/>
  <c r="F20" i="4"/>
  <c r="I20" i="4"/>
  <c r="F9" i="4"/>
  <c r="I9" i="4"/>
  <c r="F21" i="4"/>
  <c r="I21" i="4"/>
  <c r="F22" i="4"/>
  <c r="I22" i="4"/>
  <c r="F30" i="4"/>
  <c r="I30" i="4"/>
  <c r="F24" i="4"/>
  <c r="I24" i="4"/>
  <c r="F27" i="4"/>
  <c r="I27" i="4"/>
  <c r="F16" i="4"/>
  <c r="I16" i="4"/>
  <c r="F25" i="4"/>
  <c r="I25" i="4"/>
  <c r="F17" i="4"/>
  <c r="I17" i="4"/>
  <c r="I9" i="6" l="1"/>
  <c r="I7" i="6" l="1"/>
  <c r="I8" i="6"/>
  <c r="I10" i="6"/>
  <c r="I7" i="5"/>
</calcChain>
</file>

<file path=xl/sharedStrings.xml><?xml version="1.0" encoding="utf-8"?>
<sst xmlns="http://schemas.openxmlformats.org/spreadsheetml/2006/main" count="422" uniqueCount="374">
  <si>
    <t>Oblast V - Vaninstitucionalno obrazovanje i vaspitanje djece i omladine</t>
  </si>
  <si>
    <t>Naziv organizacije</t>
  </si>
  <si>
    <t>Naziv plana ili programa</t>
  </si>
  <si>
    <t>Prosječan broj bodova</t>
  </si>
  <si>
    <t>Traženi iznos sredstava (€)</t>
  </si>
  <si>
    <t>Odobreni iznos sredstava (€)</t>
  </si>
  <si>
    <t xml:space="preserve">Procenat odobrenih sredstava </t>
  </si>
  <si>
    <t>Članovi Potkomisije: Vesna Gajević, Ivana Mrvaljević, Dragan Koprivica</t>
  </si>
  <si>
    <t>Broj bodova - Vesna Gajević</t>
  </si>
  <si>
    <t>Broj bodova - Ivana Mrvaljević</t>
  </si>
  <si>
    <t>Broj bodova - Dragan Koprivica</t>
  </si>
  <si>
    <t>Planovi i programi, NVO, kategorija A</t>
  </si>
  <si>
    <t>Planovi i programi, NVO, kategorija B</t>
  </si>
  <si>
    <t>Planovi i programi, neprofitne organizacije i javne ustanove, kategorija A</t>
  </si>
  <si>
    <t>Planovi i programi, neprofitne organizacije i javne ustanove, kategorija B</t>
  </si>
  <si>
    <t>Planovi i programi, mediji, kategorija A</t>
  </si>
  <si>
    <t>Radio Elita</t>
  </si>
  <si>
    <t>Forum MNE</t>
  </si>
  <si>
    <t>Centar za razvoj nevladinih organizacija</t>
  </si>
  <si>
    <t>* PROJEKTI KOFINANSIRANI OD STRANE EU</t>
  </si>
  <si>
    <t>Centar za kulturu Rožaje</t>
  </si>
  <si>
    <t>Muzička radionica, škola harmonike, klavira i gitare</t>
  </si>
  <si>
    <t>Lokalni biznis centar Rožaje</t>
  </si>
  <si>
    <t>Opšta planinarska škola</t>
  </si>
  <si>
    <t>Sportski planinarski klub Soko</t>
  </si>
  <si>
    <t>Škola slikanja i crtanja</t>
  </si>
  <si>
    <t>Ukupno opredijeljeno: 20 512,86</t>
  </si>
  <si>
    <t>Sportom protiv diskriminacije</t>
  </si>
  <si>
    <t>Euromost</t>
  </si>
  <si>
    <t>Biciklo.me</t>
  </si>
  <si>
    <t>PRONA</t>
  </si>
  <si>
    <t>Aktivna zona</t>
  </si>
  <si>
    <t>Centar ekoloških inicijativa</t>
  </si>
  <si>
    <t>Zaustaviti diskriminaciju učenika u školama</t>
  </si>
  <si>
    <t>Akademija društvenih nauka</t>
  </si>
  <si>
    <t>Škola novinarstva za mlade</t>
  </si>
  <si>
    <t>Evropski omladinski centar Crne Gore</t>
  </si>
  <si>
    <t>Volim Pljevlja i ponosim se time</t>
  </si>
  <si>
    <t>Izaberi zdravlje</t>
  </si>
  <si>
    <t>Prvi saobraćajni čas</t>
  </si>
  <si>
    <t>Knjige školskim bibliotekama</t>
  </si>
  <si>
    <t>Greenland</t>
  </si>
  <si>
    <t>Da zaživi selo</t>
  </si>
  <si>
    <t>Centar za regionalni razvoj</t>
  </si>
  <si>
    <t>Podrška neformalnom obrazovanju mladih</t>
  </si>
  <si>
    <t>Centar za kreativno vaspitanje</t>
  </si>
  <si>
    <t>Kreativna civilna zona</t>
  </si>
  <si>
    <t>Saobraćajna edukacija građana</t>
  </si>
  <si>
    <t>*PROJEKTI KOFINANSIRANI OD STRANE EU</t>
  </si>
  <si>
    <t>** PROJEKAT NE TRETIRA OMLADINU ILI DJECU KAO CILJNU GRUPU, PA SAMIM TIM NIJE NI BODOVAN</t>
  </si>
  <si>
    <t>Deset godina nezavisnosti</t>
  </si>
  <si>
    <t>RTV Mir i Teuta</t>
  </si>
  <si>
    <t>igra i znanje II</t>
  </si>
  <si>
    <t>Antena M</t>
  </si>
  <si>
    <t>Omladinski radio</t>
  </si>
  <si>
    <t>MINA</t>
  </si>
  <si>
    <t>Info servis o visokom obrazovanju</t>
  </si>
  <si>
    <t>Fakt</t>
  </si>
  <si>
    <t>Defakto active*</t>
  </si>
  <si>
    <t>Alfa centar</t>
  </si>
  <si>
    <t>U susret alijansi</t>
  </si>
  <si>
    <t>Fors montenegro</t>
  </si>
  <si>
    <t>Rastimo zajedno uz IPA2 *</t>
  </si>
  <si>
    <t>Centar za građansko obrazovanje</t>
  </si>
  <si>
    <t xml:space="preserve">Obrazovanje za ljudska prava </t>
  </si>
  <si>
    <t>Evropski pokret u CG</t>
  </si>
  <si>
    <t>Škola za mlade lidere Crne Gore u EU</t>
  </si>
  <si>
    <t>Građanska alijansa</t>
  </si>
  <si>
    <t>Škola demokratskog rukovođenja</t>
  </si>
  <si>
    <t>Cazas</t>
  </si>
  <si>
    <t xml:space="preserve">On act </t>
  </si>
  <si>
    <t>CRNVO</t>
  </si>
  <si>
    <t>III generacija škole društevno odgovornog poslovanja i socijalnog preduzetništva</t>
  </si>
  <si>
    <t>Prevencija vjerskog radikalizma kod mladih u CG</t>
  </si>
  <si>
    <t>CGO</t>
  </si>
  <si>
    <t>Očemu pregovaramo i šta nam pregovori sa EU donose**</t>
  </si>
  <si>
    <t>Ukupno opredijeljeno: 113834,74</t>
  </si>
  <si>
    <t>Ukupno opredijeljeno: 30355,93</t>
  </si>
  <si>
    <t xml:space="preserve">Edukacijom do posla i preduzetništva - nastavak projekta </t>
  </si>
  <si>
    <t>Univerzitet Crne Gore, Institut za biologiju mora - Kotor</t>
  </si>
  <si>
    <t>Kurs morske akvakulture - osnova za pokretanje preduzetništva u uzgoju školjki</t>
  </si>
  <si>
    <t>Crveni krst Crne Gore</t>
  </si>
  <si>
    <t>Poboljšanje dobrovoljnog davalaštva krvi u Crnoj Gori</t>
  </si>
  <si>
    <t>19.590,00</t>
  </si>
  <si>
    <t>Ukupno opredijeljeno: 22766,95</t>
  </si>
  <si>
    <t>Znanjem do vrha</t>
  </si>
  <si>
    <t>Studentski parlament Univerziteta Crne Gore</t>
  </si>
  <si>
    <t>"Summer Job 2017"</t>
  </si>
  <si>
    <t>Studentski parlament Univerzitetra</t>
  </si>
  <si>
    <t>Sajam visokog obrazovanja</t>
  </si>
  <si>
    <t>Gimnazija Cetinje</t>
  </si>
  <si>
    <t>No hate Kutak</t>
  </si>
  <si>
    <t>JU Gimnazija Cetinje-Učenički parlament JU Gimnazije</t>
  </si>
  <si>
    <t>Gimfest V-Koliko volim svoju školu i svoj grad?</t>
  </si>
  <si>
    <t>12.295,00</t>
  </si>
  <si>
    <t>1.560,00</t>
  </si>
  <si>
    <t>Snow board klub Jump</t>
  </si>
  <si>
    <t>Škola snow board-a na Turjaku</t>
  </si>
  <si>
    <t>Društvo za sportsku rekreaciju  "opštine Pljevlja"</t>
  </si>
  <si>
    <t>OŠ Božidar Vuković Podgoričanin</t>
  </si>
  <si>
    <t>BVP-budi vrijedan, preduzmi</t>
  </si>
  <si>
    <t>KVP CG Kapetan</t>
  </si>
  <si>
    <t>Djeca i omladina u planini</t>
  </si>
  <si>
    <t>Privatna ustanova organizator obrazovanja odraslih "Veduco" Rožaje</t>
  </si>
  <si>
    <t>Program obrazovanja za osposobljavanje nezaposlenih žena za zanimanje: računovodstveni/a tehničar/ka</t>
  </si>
  <si>
    <t>FK "Sedmica"</t>
  </si>
  <si>
    <t>Edukacijom do veće uključenosti djece i omladine u društvene tokove</t>
  </si>
  <si>
    <t>Crnogorski školski sportski savez</t>
  </si>
  <si>
    <t>Škola sporta u IV i V razredu osnovnih škola</t>
  </si>
  <si>
    <t>Crveni krst glavnog grada</t>
  </si>
  <si>
    <t>Obuka i takmicenje u pruzanju prve pomoci za ucenike osnovnih i srednjih skola glavnog grada Podgorice</t>
  </si>
  <si>
    <t>Streljački savez Crne Gore</t>
  </si>
  <si>
    <t>Sportska edukacija</t>
  </si>
  <si>
    <t>Reci sportu DA</t>
  </si>
  <si>
    <t>SSŠ Bijelo Polje</t>
  </si>
  <si>
    <t>Vršnjačka medijacija - prevencija vršnjačkog nasilja u školama</t>
  </si>
  <si>
    <t>Planinarski savez Crne Gore</t>
  </si>
  <si>
    <t>Obuka planinarskog podmladka</t>
  </si>
  <si>
    <t>Asistivna tehnologija u inkluzivnom obrazovanju</t>
  </si>
  <si>
    <t>SMS Vuksan Djukic- Mojkovac</t>
  </si>
  <si>
    <t>Preduzetnistvo od ideje do prakse</t>
  </si>
  <si>
    <t>Umjetnička galerija Vitomir Srbljanović</t>
  </si>
  <si>
    <t>Turistička organizacija Rožaje</t>
  </si>
  <si>
    <t>Unapređenje i promocija bošnjačke kuhinje kao turističke ponude</t>
  </si>
  <si>
    <t>JU-jutsu Klub "IPON"</t>
  </si>
  <si>
    <t>Škola sporta-sportom protiv nasilja u školi</t>
  </si>
  <si>
    <t>PaMark</t>
  </si>
  <si>
    <t>Sigurnim korakom naprijed</t>
  </si>
  <si>
    <t>4.260,00</t>
  </si>
  <si>
    <t>2.314,00</t>
  </si>
  <si>
    <t>9.175,00</t>
  </si>
  <si>
    <t>9.397,00</t>
  </si>
  <si>
    <t>7.645,00</t>
  </si>
  <si>
    <t>8.330,00</t>
  </si>
  <si>
    <t>6.830,00</t>
  </si>
  <si>
    <t>12.500</t>
  </si>
  <si>
    <t>12.200,00</t>
  </si>
  <si>
    <t>6.174,80</t>
  </si>
  <si>
    <t>DOO Vodovod i kanalizacija</t>
  </si>
  <si>
    <t>Racionalna potrošnja vode - uslov za sigurno snadbijevanje</t>
  </si>
  <si>
    <t>15.000,00</t>
  </si>
  <si>
    <t>Kendo klub Budućnost*</t>
  </si>
  <si>
    <t>* PROJEKAT NE TRETIRA OMLADINU ILI DJECU KAO CILJNU GRUPU, PA SAMIM TIM NIJE NI BODOVAN</t>
  </si>
  <si>
    <t>11.425,00</t>
  </si>
  <si>
    <t>3.800,00</t>
  </si>
  <si>
    <t>Lovačka organizacija Podgorica</t>
  </si>
  <si>
    <t>Interaktvine radionice zaštitimo divlje životinje</t>
  </si>
  <si>
    <t xml:space="preserve">Uvažavanje različitosti </t>
  </si>
  <si>
    <t>Nevladino udruženje za crnogorsku ekonomiju i politiku-MEP</t>
  </si>
  <si>
    <t>Otvoreni forum Podgorica-Mon10egro</t>
  </si>
  <si>
    <t>Studentsko vijeće fakulteta za turizam i hotelijerstvo</t>
  </si>
  <si>
    <t>Međunarodni kongres fakulteta za turizam i hotelijerstvo Turizmijada</t>
  </si>
  <si>
    <t>Moja preduzetnička priča</t>
  </si>
  <si>
    <t>Edukativni centar Znanje</t>
  </si>
  <si>
    <t>Imam pravo</t>
  </si>
  <si>
    <t>Edukacija poljoprivrednih proizvođača</t>
  </si>
  <si>
    <t>Inicijativa za otvoreno sudstvo</t>
  </si>
  <si>
    <t>BAMBI</t>
  </si>
  <si>
    <t>Medijska opismenjavanja</t>
  </si>
  <si>
    <t>Energeko</t>
  </si>
  <si>
    <t>Edukativni kursevi za racionalno korišćenje energije i oblast obnovljivih izvora sa praktičnim primjerima</t>
  </si>
  <si>
    <t>NVO Punkt</t>
  </si>
  <si>
    <t>Priča o različitosti i sličnosti - ilustrovana dječija priča o djaci sa Daunovim sindronom</t>
  </si>
  <si>
    <t>Kroz moju školu za životnu sredinu</t>
  </si>
  <si>
    <t>"Tvoj Euro"</t>
  </si>
  <si>
    <t>Finansijsko obrazovanje mladih</t>
  </si>
  <si>
    <t>Centar za kulturu Bihor</t>
  </si>
  <si>
    <t>Muzička radionica DAR</t>
  </si>
  <si>
    <t>Folklorna grupa Crna Gora</t>
  </si>
  <si>
    <t>Škola folklora 2016/2017</t>
  </si>
  <si>
    <t>SIMBOL</t>
  </si>
  <si>
    <t>Hrvatsko građansko društvo Crne Gore</t>
  </si>
  <si>
    <t>Škola mandoline</t>
  </si>
  <si>
    <t>Romi u sportu Podgorica</t>
  </si>
  <si>
    <t>Stop diskriminaciji</t>
  </si>
  <si>
    <t>Osnaživanje mladih za razvoj biznisa kroz plasteničku proizvodnju</t>
  </si>
  <si>
    <t>Racing team Bijelo Polje</t>
  </si>
  <si>
    <t>Edukativna kampanja za bezbjednost mladih u saobraćaju Na vrijeme prepoznaj rizike</t>
  </si>
  <si>
    <t>Izvidjacki odred 24. novembar Bar</t>
  </si>
  <si>
    <t>Staze sjecanja</t>
  </si>
  <si>
    <t>Povjerenje</t>
  </si>
  <si>
    <t>Voli, ali bezbijedno- Prevencija polno prenosivih bolesti</t>
  </si>
  <si>
    <t>Preventivno-edukativni centar</t>
  </si>
  <si>
    <t>Sufinansiranje Svjetske Konferencije i skupštine studenata medicine i mladih ljekara</t>
  </si>
  <si>
    <t>Crnogorska liga za Esperanto</t>
  </si>
  <si>
    <t>Utemeljenje esperanta u Crnoj Gori</t>
  </si>
  <si>
    <t>Univerzitetski radio klub Student- 4O6GAS</t>
  </si>
  <si>
    <t>Edukativne radionice iz oblasti mikro procesora i mikro kontrolera za naprednije studente tehničkih i prirodnih nauka</t>
  </si>
  <si>
    <t>Vatan</t>
  </si>
  <si>
    <t>Promocija i podsticanje razvoja preduzetnistva mladih</t>
  </si>
  <si>
    <t>Omladinski savez Crne Gore</t>
  </si>
  <si>
    <t>Ljudi nisu roba, stop trgovini</t>
  </si>
  <si>
    <t>Agro Eco</t>
  </si>
  <si>
    <t>Škola glume</t>
  </si>
  <si>
    <t>Asocijacija poslovnih zena Crne Gore- Poslovna zena</t>
  </si>
  <si>
    <t xml:space="preserve">Preduzetnicke radionice za srednjoskolce </t>
  </si>
  <si>
    <t>Fondacija Lingua</t>
  </si>
  <si>
    <t>Crnogorsko astronomsko društvo Podgorica</t>
  </si>
  <si>
    <t>Fundamentalne nauke-dodatno oobrazovanje za talentovanu djecu i omladinu</t>
  </si>
  <si>
    <t>Nabavka i isporuka rojeva</t>
  </si>
  <si>
    <t>NVU Kutak</t>
  </si>
  <si>
    <t>Cerka je majka zene</t>
  </si>
  <si>
    <t>Art Duga</t>
  </si>
  <si>
    <t>Kolonija kreativnih mladih - art duga</t>
  </si>
  <si>
    <t>Ekološki centar Delfin</t>
  </si>
  <si>
    <t>Nije otpad sve što bacam</t>
  </si>
  <si>
    <t>Savez izviđača Crne Gore</t>
  </si>
  <si>
    <t>Izviđači - spasioci</t>
  </si>
  <si>
    <t>Otvoreni centar Bona Fide Pljevlja</t>
  </si>
  <si>
    <t>Biram život bez nasilja</t>
  </si>
  <si>
    <t>Edukacija, razgradnja homofobije i prevencija homofobičnog nasilja</t>
  </si>
  <si>
    <t>Centar za demokratiju i ljudska prava</t>
  </si>
  <si>
    <t>Mladi u procesu reforme sektora bezbjednosti u Crnoj Gori</t>
  </si>
  <si>
    <t>Udruženje ljubitelja Gorice i prirode</t>
  </si>
  <si>
    <t>Otvoreni herbarijum</t>
  </si>
  <si>
    <t>Crnogorsko društvo za borbu protiv raka</t>
  </si>
  <si>
    <t>Polno prenosive bolesti - informisanje adolescenata o rizicima i mjerama zaštite i prevencije</t>
  </si>
  <si>
    <t>Društvo za zaštitu životinja NVO sPas</t>
  </si>
  <si>
    <t>Mladi i životinje: postani odgovoran vlasnik</t>
  </si>
  <si>
    <t>Savez vozača Crne Gore</t>
  </si>
  <si>
    <t>Udruženje gorana</t>
  </si>
  <si>
    <t>Ekološko obrazovanje mladih kroz eko školu</t>
  </si>
  <si>
    <t>NVO Piramida</t>
  </si>
  <si>
    <t>Terapija-Igra, druzenje, ucenje</t>
  </si>
  <si>
    <t>moj put- my way</t>
  </si>
  <si>
    <t>Eko družina prijestonice</t>
  </si>
  <si>
    <t>Mi imamo san</t>
  </si>
  <si>
    <t>Izgradnja kapaciteta za bolju životnu sredinu u Crnoj Gori</t>
  </si>
  <si>
    <t>Društvo mladih ekologa Nikšić</t>
  </si>
  <si>
    <t>Budi edukovan, budi aktivan</t>
  </si>
  <si>
    <t>Evropska unija-naša budućnost</t>
  </si>
  <si>
    <t>Ljekari</t>
  </si>
  <si>
    <t>Promocija zdravstvenog obrazovanja za mlade</t>
  </si>
  <si>
    <t>Kako koristiti fondove Evropske unije - pripremanje, pisanje i kandidovanje projekata</t>
  </si>
  <si>
    <t>Centar za edukaciju djece i mladih- Rozaje</t>
  </si>
  <si>
    <t>Informaticka znanja za kreativnu i uspjesnu buducnost</t>
  </si>
  <si>
    <t>Organizacija mladih Crne Gore-Youth organization of Montenegro</t>
  </si>
  <si>
    <t>Pobijedi i osvoji znanje</t>
  </si>
  <si>
    <t>Škola demokratije XXVIII i XXIX generacija</t>
  </si>
  <si>
    <t>Agencija za lokalnu demokratiju</t>
  </si>
  <si>
    <t>Regionalna platforma za učešće i dijalog mladih Balkana</t>
  </si>
  <si>
    <t>Uključiti ih-uključiti se!</t>
  </si>
  <si>
    <t>Otvorene granice za avanturizam i nove mogucnosti</t>
  </si>
  <si>
    <t>Merkur</t>
  </si>
  <si>
    <t>Čarobni svijet nauke-praktične radionice za talentovane učenike VI-IX razreda osnovnih škola</t>
  </si>
  <si>
    <t>Škola civilnog društva</t>
  </si>
  <si>
    <t>Budi biciklista</t>
  </si>
  <si>
    <t>Centar za istraživanje i zaštitu krša</t>
  </si>
  <si>
    <t>Značaj i zaštita speleoloških objekata i podzemnih voda u karstu</t>
  </si>
  <si>
    <t>Društvo roditelja djece sa posebnim potrebama Bar</t>
  </si>
  <si>
    <t>Kreativna radionica</t>
  </si>
  <si>
    <t>Brini o sebi</t>
  </si>
  <si>
    <t>Edukacija i komunikacija u svrhu prevencije karcinoma dojke</t>
  </si>
  <si>
    <t>EU Akedemija</t>
  </si>
  <si>
    <t>SOCEN</t>
  </si>
  <si>
    <t>Škola multikulturalizma-Raznolikost protiv uniformnosti</t>
  </si>
  <si>
    <t>Centar za podršku lokalnog i regionalnog razvoja - CeP</t>
  </si>
  <si>
    <t>Popularizacija i unaprijeđenje kvaliteta domaćih stručnih kadrova u oblasti turizma i ugostiteljstva</t>
  </si>
  <si>
    <t>Znanjem do očuvanja prirode</t>
  </si>
  <si>
    <t>MEDICALCG</t>
  </si>
  <si>
    <t>Studenti i đaci medicinske struke na V sajmu medicine</t>
  </si>
  <si>
    <t>Socio-ekonomski centar Crne Gore</t>
  </si>
  <si>
    <t>Business challenge Montenegro</t>
  </si>
  <si>
    <t xml:space="preserve">Socio-ekonomski centar Crne Gore </t>
  </si>
  <si>
    <t xml:space="preserve">Tutoring Crne Gore - program za smanjenje preranog napuštanja školovanja u Crnoj Gori </t>
  </si>
  <si>
    <t>Socijalna inkluzija i vladavina prava u procesu evropskih integracija u Crnoj Gori</t>
  </si>
  <si>
    <t>Institu alternativa</t>
  </si>
  <si>
    <t>Škola javnih politika:Monitoring i evaluacija javnih politika u praksi</t>
  </si>
  <si>
    <t>Juventas</t>
  </si>
  <si>
    <t>Dopunska nastava kao vid neformalne edukacije za podršku romske i egipćanske djece iz Kampa Konik koja su u formalnom obrazovanju</t>
  </si>
  <si>
    <t>Obnovimo nase selo zbog buducnosti nase djece</t>
  </si>
  <si>
    <t>Centar za prava djeteta Crne Gore</t>
  </si>
  <si>
    <t>Kreativni centar za rad sa darovitom djecom</t>
  </si>
  <si>
    <t>Zagrad Montenegro</t>
  </si>
  <si>
    <t>Obuka rada na računaru mladih poljoprivrednika sa područja Opštine Nikšić, Šavnik, Plužine</t>
  </si>
  <si>
    <t>SOS telefon za žene i djecu žrtve nasilja Ulcinj</t>
  </si>
  <si>
    <t>Zdravo potomstvo</t>
  </si>
  <si>
    <t>Unija srednjoškolaca Crne Gore</t>
  </si>
  <si>
    <t>Dan čojstva</t>
  </si>
  <si>
    <t>Civis diversus</t>
  </si>
  <si>
    <t>Zalet</t>
  </si>
  <si>
    <t>Centar za demokratski prosperitet</t>
  </si>
  <si>
    <t>Društvo za zaštitu životinja - Rožaje</t>
  </si>
  <si>
    <t>Šta mladi znaju o antifašizmu</t>
  </si>
  <si>
    <t>Osnivanje i osnaživanje Učeničkih parlamenata</t>
  </si>
  <si>
    <t>Priprema za ECDL licence</t>
  </si>
  <si>
    <t>Prvi koraci u razvoju organske hrane Rozaje</t>
  </si>
  <si>
    <t>Za naš Danilovgrad</t>
  </si>
  <si>
    <t>Promocija zdrave životne sredine</t>
  </si>
  <si>
    <t>Asocijacija za odrzivi razvoj i regionalnu saradnju AORRS</t>
  </si>
  <si>
    <t>Jacanje informaticke kulture i pismenosti kod mladih s ciljem poboljsanja mogucnosti njihovog zaposljavanja</t>
  </si>
  <si>
    <t>Boca di Cattaro</t>
  </si>
  <si>
    <t>VII festival gudača</t>
  </si>
  <si>
    <t xml:space="preserve">Internet centar Elipsa </t>
  </si>
  <si>
    <t>ECDL - pratimo evropske standarde</t>
  </si>
  <si>
    <t>Talenat</t>
  </si>
  <si>
    <t xml:space="preserve">Može to i lakše </t>
  </si>
  <si>
    <t xml:space="preserve">Prostory </t>
  </si>
  <si>
    <t xml:space="preserve">Audio lektira - poezija i proza crnogorskih autora </t>
  </si>
  <si>
    <t>Prazan prostor</t>
  </si>
  <si>
    <t>Društveni angažman mladih kroz film i tv reportažu</t>
  </si>
  <si>
    <t xml:space="preserve">Don Bosko Centar </t>
  </si>
  <si>
    <t>Družimo se i učimo zajedno</t>
  </si>
  <si>
    <t xml:space="preserve">Zaštita životne sredine Region Komovi </t>
  </si>
  <si>
    <t xml:space="preserve">Znanje iz prirode - znanje za prirodu u regionalnom parku Komovi </t>
  </si>
  <si>
    <t>Nacionalno udruženje malinara Crne Gore iz Bijelog Polja</t>
  </si>
  <si>
    <t>Mladi u svojim malinjacima</t>
  </si>
  <si>
    <t>Istraživačka stanica Lovćen-IX Zimska škola nauke</t>
  </si>
  <si>
    <t>Udruženje mladih sa hendikepom Crne Gore</t>
  </si>
  <si>
    <t>Edukacijom do ravnopravnosti i samostalnog života</t>
  </si>
  <si>
    <t>9.800,00</t>
  </si>
  <si>
    <t>9.270,50</t>
  </si>
  <si>
    <t>11.091,00</t>
  </si>
  <si>
    <t>9.805,00</t>
  </si>
  <si>
    <t>9.755,00</t>
  </si>
  <si>
    <t>12.690</t>
  </si>
  <si>
    <t>13.410</t>
  </si>
  <si>
    <t>4.962,89</t>
  </si>
  <si>
    <t>12.450,00</t>
  </si>
  <si>
    <t>14.710,00</t>
  </si>
  <si>
    <t>14.300,00</t>
  </si>
  <si>
    <t>6.880,00</t>
  </si>
  <si>
    <t>7.260</t>
  </si>
  <si>
    <t>12.900,00</t>
  </si>
  <si>
    <t>13.785,00</t>
  </si>
  <si>
    <t>9.880,00</t>
  </si>
  <si>
    <t>8.200,00</t>
  </si>
  <si>
    <t>9.870,00</t>
  </si>
  <si>
    <t>14.840</t>
  </si>
  <si>
    <t>7.257,00</t>
  </si>
  <si>
    <t>6.000,00</t>
  </si>
  <si>
    <t>12.360,00</t>
  </si>
  <si>
    <t>11.640</t>
  </si>
  <si>
    <t>14.600,00</t>
  </si>
  <si>
    <t>14.637,00</t>
  </si>
  <si>
    <t>6.440,00</t>
  </si>
  <si>
    <t>13.350,00</t>
  </si>
  <si>
    <t>14.503,00</t>
  </si>
  <si>
    <t>13.770,00</t>
  </si>
  <si>
    <t>14.140,00</t>
  </si>
  <si>
    <t>3.200,00</t>
  </si>
  <si>
    <t>13.352,00</t>
  </si>
  <si>
    <t>12.319,00</t>
  </si>
  <si>
    <t>14.940,00</t>
  </si>
  <si>
    <t>13.980,00</t>
  </si>
  <si>
    <t>9.330,00</t>
  </si>
  <si>
    <t>2.610,00</t>
  </si>
  <si>
    <t>11.210,00</t>
  </si>
  <si>
    <t>9.615,00</t>
  </si>
  <si>
    <t>8.437,00</t>
  </si>
  <si>
    <t>14.800,00</t>
  </si>
  <si>
    <t>6.480,00</t>
  </si>
  <si>
    <t>14.980,00</t>
  </si>
  <si>
    <t>Za razvoj sela Zagorije**</t>
  </si>
  <si>
    <t>Centar za regionalni razvoj Rozaje**</t>
  </si>
  <si>
    <t>Centar za građansko obrazovanje**</t>
  </si>
  <si>
    <t>Udruženje preduzetnica Crne Gore**</t>
  </si>
  <si>
    <t>Udruženje pčelara Uljanik Berane**</t>
  </si>
  <si>
    <t>Agencija za konsalting, edukaciju i razvoj ACED**</t>
  </si>
  <si>
    <t>Društvo mladih ekologa**</t>
  </si>
  <si>
    <t>Centar za podršku lokalnog i regionalnog razvoja CeP**</t>
  </si>
  <si>
    <t>Udruženje proizvođača biljaka u zaštićenom prostoru**</t>
  </si>
  <si>
    <t>ICT Centar SEMA**</t>
  </si>
  <si>
    <t xml:space="preserve">Ukupno opredijeljeno: </t>
  </si>
  <si>
    <t>Djeca prije svega*</t>
  </si>
  <si>
    <t>SOS telefon za zene i djecu zrtve nasilja Podgorica*</t>
  </si>
  <si>
    <t>Centar za demokratsku tranziciju CDT*</t>
  </si>
  <si>
    <t>Asocijacija za demokratski prosperitet ZID*</t>
  </si>
  <si>
    <t>Agencija za lokalnu demokratiju*</t>
  </si>
  <si>
    <t>Visokogorci</t>
  </si>
  <si>
    <t>Udruženje likovnih umjetnika Crne Gore</t>
  </si>
  <si>
    <t>Sticanje nove publike kroz proces likovne edukacije</t>
  </si>
  <si>
    <t>Resurni centar za djecu i mladePodgorica*</t>
  </si>
  <si>
    <t>81,75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</si>
</sst>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;[Red]0.00"/>
    <numFmt numFmtId="165" formatCode="#,##0.00\ [$€-1];[Red]#,##0.00\ [$€-1]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wrapText="1"/>
    </xf>
    <xf numFmtId="0" fontId="0" fillId="0" borderId="0" xfId="0" applyAlignment="1">
      <alignment vertical="center" wrapText="1"/>
    </xf>
    <xf numFmtId="164" fontId="0" fillId="0" borderId="0" xfId="0" applyNumberFormat="1" applyAlignment="1"/>
    <xf numFmtId="164" fontId="0" fillId="0" borderId="0" xfId="0" applyNumberFormat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1" fillId="2" borderId="0" xfId="0" applyFont="1" applyFill="1" applyAlignment="1"/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/>
    <xf numFmtId="0" fontId="0" fillId="0" borderId="0" xfId="0" applyFill="1"/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/>
    <xf numFmtId="164" fontId="0" fillId="0" borderId="1" xfId="0" applyNumberFormat="1" applyFill="1" applyBorder="1" applyAlignment="1">
      <alignment vertical="center"/>
    </xf>
    <xf numFmtId="164" fontId="0" fillId="0" borderId="1" xfId="0" applyNumberFormat="1" applyFill="1" applyBorder="1" applyAlignment="1">
      <alignment vertical="center" wrapText="1"/>
    </xf>
    <xf numFmtId="165" fontId="0" fillId="0" borderId="1" xfId="0" applyNumberFormat="1" applyFill="1" applyBorder="1" applyAlignment="1">
      <alignment vertical="center" wrapText="1"/>
    </xf>
    <xf numFmtId="2" fontId="0" fillId="0" borderId="1" xfId="0" applyNumberFormat="1" applyBorder="1"/>
    <xf numFmtId="49" fontId="5" fillId="3" borderId="1" xfId="0" applyNumberFormat="1" applyFont="1" applyFill="1" applyBorder="1" applyAlignment="1">
      <alignment horizontal="left" vertical="center" wrapText="1"/>
    </xf>
    <xf numFmtId="164" fontId="0" fillId="3" borderId="1" xfId="0" applyNumberFormat="1" applyFill="1" applyBorder="1" applyAlignment="1"/>
    <xf numFmtId="164" fontId="0" fillId="3" borderId="1" xfId="0" applyNumberForma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vertical="center" wrapText="1"/>
    </xf>
    <xf numFmtId="0" fontId="0" fillId="3" borderId="0" xfId="0" applyFill="1"/>
    <xf numFmtId="49" fontId="4" fillId="3" borderId="1" xfId="0" applyNumberFormat="1" applyFont="1" applyFill="1" applyBorder="1" applyAlignment="1">
      <alignment horizontal="left" vertical="center" wrapText="1"/>
    </xf>
    <xf numFmtId="164" fontId="0" fillId="3" borderId="1" xfId="0" applyNumberFormat="1" applyFill="1" applyBorder="1" applyAlignment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1" xfId="0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>
      <alignment vertical="center"/>
    </xf>
    <xf numFmtId="0" fontId="0" fillId="4" borderId="0" xfId="0" applyFill="1" applyAlignment="1">
      <alignment vertical="center" wrapText="1"/>
    </xf>
    <xf numFmtId="164" fontId="7" fillId="0" borderId="1" xfId="0" applyNumberFormat="1" applyFont="1" applyBorder="1" applyAlignment="1">
      <alignment vertical="center"/>
    </xf>
    <xf numFmtId="165" fontId="7" fillId="0" borderId="1" xfId="0" applyNumberFormat="1" applyFont="1" applyBorder="1" applyAlignment="1">
      <alignment vertical="center" wrapText="1"/>
    </xf>
    <xf numFmtId="165" fontId="0" fillId="0" borderId="0" xfId="0" applyNumberFormat="1" applyBorder="1" applyAlignment="1">
      <alignment vertical="center" wrapText="1"/>
    </xf>
    <xf numFmtId="164" fontId="7" fillId="0" borderId="1" xfId="0" applyNumberFormat="1" applyFont="1" applyBorder="1" applyAlignment="1">
      <alignment vertical="center" wrapText="1"/>
    </xf>
    <xf numFmtId="164" fontId="0" fillId="0" borderId="0" xfId="0" applyNumberFormat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100"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0" indent="0" justifyLastLine="0" shrinkToFit="0" readingOrder="0"/>
    </dxf>
    <dxf>
      <numFmt numFmtId="164" formatCode="0.00;[Red]0.00"/>
      <alignment horizontal="general" vertical="center" textRotation="0" wrapText="0" indent="0" justifyLastLine="0" shrinkToFit="0" readingOrder="0"/>
    </dxf>
    <dxf>
      <numFmt numFmtId="164" formatCode="0.00;[Red]0.00"/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#,##0.00\ [$€-1];[Red]#,##0.00\ [$€-1]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#,##0.00\ [$€-1];[Red]#,##0.00\ [$€-1]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0;[Red]0.00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0;[Red]0.00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0;[Red]0.00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0;[Red]0.00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6" name="Table510" displayName="Table510" ref="A6:I109" totalsRowCount="1" headerRowDxfId="99" dataDxfId="98">
  <autoFilter ref="A6:I108"/>
  <sortState ref="A7:I108">
    <sortCondition descending="1" ref="F7:F108"/>
  </sortState>
  <tableColumns count="9">
    <tableColumn id="1" name="Naziv organizacije" dataDxfId="97" totalsRowDxfId="8"/>
    <tableColumn id="2" name="Naziv plana ili programa" dataDxfId="96" totalsRowDxfId="7"/>
    <tableColumn id="3" name="Broj bodova - Vesna Gajević" dataDxfId="95" totalsRowDxfId="6"/>
    <tableColumn id="4" name="Broj bodova - Ivana Mrvaljević" dataDxfId="94" totalsRowDxfId="5"/>
    <tableColumn id="5" name="Broj bodova - Dragan Koprivica" dataDxfId="93" totalsRowDxfId="4"/>
    <tableColumn id="6" name="Prosječan broj bodova" dataDxfId="92" totalsRowDxfId="3">
      <calculatedColumnFormula>(Table510[[#This Row],[Broj bodova - Vesna Gajević]]+Table510[[#This Row],[Broj bodova - Ivana Mrvaljević]]+Table510[[#This Row],[Broj bodova - Dragan Koprivica]])/3</calculatedColumnFormula>
    </tableColumn>
    <tableColumn id="7" name="Traženi iznos sredstava (€)" dataDxfId="91" totalsRowDxfId="2"/>
    <tableColumn id="8" name="Odobreni iznos sredstava (€)" totalsRowFunction="custom" dataDxfId="90" totalsRowDxfId="1">
      <totalsRowFormula>SUM(H7:H108)</totalsRowFormula>
    </tableColumn>
    <tableColumn id="9" name="Procenat odobrenih sredstava " dataDxfId="89" totalsRowDxfId="0">
      <calculatedColumnFormula>Table510[[#This Row],[Odobreni iznos sredstava (€)]]/Table510[[#This Row],[Traženi iznos sredstava (€)]]*100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7" name="Table5108" displayName="Table5108" ref="A6:I17" totalsRowCount="1" headerRowDxfId="88" dataDxfId="87">
  <autoFilter ref="A6:I16"/>
  <sortState ref="A7:I16">
    <sortCondition descending="1" ref="H7:H16"/>
  </sortState>
  <tableColumns count="9">
    <tableColumn id="1" name="Naziv organizacije" dataDxfId="86" totalsRowDxfId="17"/>
    <tableColumn id="2" name="Naziv plana ili programa" dataDxfId="85" totalsRowDxfId="16"/>
    <tableColumn id="3" name="Broj bodova - Vesna Gajević" dataDxfId="84" totalsRowDxfId="15"/>
    <tableColumn id="4" name="Broj bodova - Ivana Mrvaljević" dataDxfId="83" totalsRowDxfId="14"/>
    <tableColumn id="5" name="Broj bodova - Dragan Koprivica" dataDxfId="82" totalsRowDxfId="13"/>
    <tableColumn id="6" name="Prosječan broj bodova" dataDxfId="81" totalsRowDxfId="12">
      <calculatedColumnFormula>(Table5108[[#This Row],[Broj bodova - Vesna Gajević]]+Table5108[[#This Row],[Broj bodova - Ivana Mrvaljević]]+Table5108[[#This Row],[Broj bodova - Dragan Koprivica]])/3</calculatedColumnFormula>
    </tableColumn>
    <tableColumn id="7" name="Traženi iznos sredstava (€)" dataDxfId="80" totalsRowDxfId="11"/>
    <tableColumn id="8" name="Odobreni iznos sredstava (€)" totalsRowFunction="custom" dataDxfId="79" totalsRowDxfId="10">
      <totalsRowFormula>SUM(H7:H16)</totalsRowFormula>
    </tableColumn>
    <tableColumn id="9" name="Procenat odobrenih sredstava " dataDxfId="78" totalsRowDxfId="9">
      <calculatedColumnFormula>Table5108[[#This Row],[Odobreni iznos sredstava (€)]]/Table5108[[#This Row],[Traženi iznos sredstava (€)]]*100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8" name="Table51089" displayName="Table51089" ref="A6:I34" totalsRowCount="1" headerRowDxfId="77" dataDxfId="76">
  <sortState ref="A7:I33">
    <sortCondition descending="1" ref="F7:F33"/>
  </sortState>
  <tableColumns count="9">
    <tableColumn id="1" name="Naziv organizacije" dataDxfId="75" totalsRowDxfId="26"/>
    <tableColumn id="2" name="Naziv plana ili programa" dataDxfId="74" totalsRowDxfId="25"/>
    <tableColumn id="3" name="Broj bodova - Vesna Gajević" dataDxfId="73" totalsRowDxfId="24"/>
    <tableColumn id="4" name="Broj bodova - Ivana Mrvaljević" dataDxfId="72" totalsRowDxfId="23"/>
    <tableColumn id="5" name="Broj bodova - Dragan Koprivica" dataDxfId="71" totalsRowDxfId="22"/>
    <tableColumn id="6" name="Prosječan broj bodova" dataDxfId="70" totalsRowDxfId="21">
      <calculatedColumnFormula>(Table51089[[#This Row],[Broj bodova - Vesna Gajević]]+Table51089[[#This Row],[Broj bodova - Ivana Mrvaljević]]+Table51089[[#This Row],[Broj bodova - Dragan Koprivica]])/3</calculatedColumnFormula>
    </tableColumn>
    <tableColumn id="7" name="Traženi iznos sredstava (€)" dataDxfId="69" totalsRowDxfId="20"/>
    <tableColumn id="8" name="Odobreni iznos sredstava (€)" totalsRowFunction="custom" dataDxfId="68" totalsRowDxfId="19">
      <totalsRowFormula>SUM(H7:H33)</totalsRowFormula>
    </tableColumn>
    <tableColumn id="9" name="Procenat odobrenih sredstava " dataDxfId="67" totalsRowDxfId="18">
      <calculatedColumnFormula>Table51089[[#This Row],[Odobreni iznos sredstava (€)]]/Table51089[[#This Row],[Traženi iznos sredstava (€)]]*100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10" name="Table5108911" displayName="Table5108911" ref="A6:I10" totalsRowCount="1" headerRowDxfId="66" dataDxfId="65">
  <autoFilter ref="A6:I9"/>
  <sortState ref="A7:I9">
    <sortCondition descending="1" ref="F7:F9"/>
  </sortState>
  <tableColumns count="9">
    <tableColumn id="1" name="Naziv organizacije" dataDxfId="64" totalsRowDxfId="63"/>
    <tableColumn id="2" name="Naziv plana ili programa" dataDxfId="62" totalsRowDxfId="61"/>
    <tableColumn id="3" name="Broj bodova - Vesna Gajević" dataDxfId="60" totalsRowDxfId="59"/>
    <tableColumn id="4" name="Broj bodova - Ivana Mrvaljević" dataDxfId="58" totalsRowDxfId="57"/>
    <tableColumn id="5" name="Broj bodova - Dragan Koprivica" dataDxfId="56" totalsRowDxfId="55"/>
    <tableColumn id="6" name="Prosječan broj bodova" dataDxfId="54" totalsRowDxfId="53">
      <calculatedColumnFormula>(Table5108911[[#This Row],[Broj bodova - Vesna Gajević]]+Table5108911[[#This Row],[Broj bodova - Ivana Mrvaljević]]+Table5108911[[#This Row],[Broj bodova - Dragan Koprivica]])/3</calculatedColumnFormula>
    </tableColumn>
    <tableColumn id="7" name="Traženi iznos sredstava (€)" dataDxfId="52" totalsRowDxfId="51"/>
    <tableColumn id="8" name="Odobreni iznos sredstava (€)" totalsRowFunction="custom" dataDxfId="50" totalsRowDxfId="49">
      <totalsRowFormula>SUM(H7:H9)</totalsRowFormula>
    </tableColumn>
    <tableColumn id="9" name="Procenat odobrenih sredstava " dataDxfId="48" totalsRowDxfId="47">
      <calculatedColumnFormula>Table5108911[[#This Row],[Odobreni iznos sredstava (€)]]/Table5108911[[#This Row],[Traženi iznos sredstava (€)]]*100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11" name="Table510891112" displayName="Table510891112" ref="A6:I11" totalsRowCount="1" headerRowDxfId="46" dataDxfId="45">
  <autoFilter ref="A6:I10"/>
  <sortState ref="A7:I10">
    <sortCondition descending="1" ref="F7:F10"/>
  </sortState>
  <tableColumns count="9">
    <tableColumn id="1" name="Naziv organizacije" dataDxfId="44" totalsRowDxfId="43"/>
    <tableColumn id="2" name="Naziv plana ili programa" dataDxfId="42" totalsRowDxfId="41"/>
    <tableColumn id="3" name="Broj bodova - Vesna Gajević" dataDxfId="40" totalsRowDxfId="39"/>
    <tableColumn id="4" name="Broj bodova - Ivana Mrvaljević" dataDxfId="38" totalsRowDxfId="37"/>
    <tableColumn id="5" name="Broj bodova - Dragan Koprivica" dataDxfId="36" totalsRowDxfId="35"/>
    <tableColumn id="6" name="Prosječan broj bodova" dataDxfId="34" totalsRowDxfId="33">
      <calculatedColumnFormula>(Table510891112[[#This Row],[Broj bodova - Vesna Gajević]]+Table510891112[[#This Row],[Broj bodova - Ivana Mrvaljević]]+Table510891112[[#This Row],[Broj bodova - Dragan Koprivica]])/3</calculatedColumnFormula>
    </tableColumn>
    <tableColumn id="7" name="Traženi iznos sredstava (€)" dataDxfId="32" totalsRowDxfId="31"/>
    <tableColumn id="8" name="Odobreni iznos sredstava (€)" totalsRowFunction="custom" dataDxfId="30" totalsRowDxfId="29">
      <totalsRowFormula>SUM(H7:H10)</totalsRowFormula>
    </tableColumn>
    <tableColumn id="9" name="Procenat odobrenih sredstava " dataDxfId="28" totalsRowDxfId="27">
      <calculatedColumnFormula>Table510891112[[#This Row],[Odobreni iznos sredstava (€)]]/Table510891112[[#This Row],[Traženi iznos sredstava (€)]]*100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tabSelected="1" topLeftCell="A4" zoomScale="90" zoomScaleNormal="90" workbookViewId="0">
      <selection activeCell="E55" sqref="E55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</row>
    <row r="2" spans="1:10" ht="18.75" x14ac:dyDescent="0.3">
      <c r="A2" s="8" t="s">
        <v>11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54" t="s">
        <v>7</v>
      </c>
      <c r="B3" s="54"/>
      <c r="C3" s="54"/>
      <c r="D3" s="54"/>
      <c r="E3" s="54"/>
      <c r="F3" s="54"/>
      <c r="G3" s="54"/>
      <c r="H3" s="54"/>
      <c r="I3" s="54"/>
    </row>
    <row r="4" spans="1:10" ht="18.75" x14ac:dyDescent="0.3">
      <c r="A4" s="54" t="s">
        <v>363</v>
      </c>
      <c r="B4" s="54"/>
      <c r="C4" s="54"/>
      <c r="D4" s="54"/>
      <c r="E4" s="54"/>
      <c r="F4" s="54"/>
      <c r="G4" s="54"/>
      <c r="H4" s="54"/>
      <c r="I4" s="54"/>
    </row>
    <row r="6" spans="1:10" ht="42" customHeight="1" x14ac:dyDescent="0.25">
      <c r="A6" s="1" t="s">
        <v>1</v>
      </c>
      <c r="B6" s="1" t="s">
        <v>2</v>
      </c>
      <c r="C6" s="2" t="s">
        <v>8</v>
      </c>
      <c r="D6" s="2" t="s">
        <v>9</v>
      </c>
      <c r="E6" s="2" t="s">
        <v>10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 ht="51.75" customHeight="1" x14ac:dyDescent="0.25">
      <c r="A7" s="57" t="s">
        <v>366</v>
      </c>
      <c r="B7" s="23" t="s">
        <v>156</v>
      </c>
      <c r="C7" s="31">
        <v>85.5</v>
      </c>
      <c r="D7" s="31">
        <v>86.5</v>
      </c>
      <c r="E7" s="31">
        <v>0</v>
      </c>
      <c r="F7" s="32">
        <v>86</v>
      </c>
      <c r="G7" s="24">
        <v>14965</v>
      </c>
      <c r="H7" s="33">
        <v>12025</v>
      </c>
      <c r="I7" s="32">
        <f>Table510[[#This Row],[Odobreni iznos sredstava (€)]]/Table510[[#This Row],[Traženi iznos sredstava (€)]]*100</f>
        <v>80.354159705980621</v>
      </c>
      <c r="J7" s="3"/>
    </row>
    <row r="8" spans="1:10" ht="60" x14ac:dyDescent="0.25">
      <c r="A8" s="58" t="s">
        <v>365</v>
      </c>
      <c r="B8" s="18" t="s">
        <v>265</v>
      </c>
      <c r="C8" s="31">
        <v>85.5</v>
      </c>
      <c r="D8" s="31">
        <v>85</v>
      </c>
      <c r="E8" s="31">
        <v>86.5</v>
      </c>
      <c r="F8" s="32">
        <f>(Table510[[#This Row],[Broj bodova - Vesna Gajević]]+Table510[[#This Row],[Broj bodova - Ivana Mrvaljević]]+Table510[[#This Row],[Broj bodova - Dragan Koprivica]])/3</f>
        <v>85.666666666666671</v>
      </c>
      <c r="G8" s="21">
        <v>15000</v>
      </c>
      <c r="H8" s="33">
        <v>12000</v>
      </c>
      <c r="I8" s="32">
        <f>Table510[[#This Row],[Odobreni iznos sredstava (€)]]/Table510[[#This Row],[Traženi iznos sredstava (€)]]*100</f>
        <v>80</v>
      </c>
    </row>
    <row r="9" spans="1:10" ht="45" x14ac:dyDescent="0.25">
      <c r="A9" s="57" t="s">
        <v>18</v>
      </c>
      <c r="B9" s="23" t="s">
        <v>245</v>
      </c>
      <c r="C9" s="36">
        <v>84.5</v>
      </c>
      <c r="D9" s="36">
        <v>86.5</v>
      </c>
      <c r="E9" s="36">
        <v>85</v>
      </c>
      <c r="F9" s="32">
        <f>(Table510[[#This Row],[Broj bodova - Vesna Gajević]]+Table510[[#This Row],[Broj bodova - Ivana Mrvaljević]]+Table510[[#This Row],[Broj bodova - Dragan Koprivica]])/3</f>
        <v>85.333333333333329</v>
      </c>
      <c r="G9" s="24">
        <v>14990</v>
      </c>
      <c r="H9" s="33">
        <v>11980</v>
      </c>
      <c r="I9" s="32">
        <f>Table510[[#This Row],[Odobreni iznos sredstava (€)]]/Table510[[#This Row],[Traženi iznos sredstava (€)]]*100</f>
        <v>79.919946631087385</v>
      </c>
    </row>
    <row r="10" spans="1:10" ht="60" x14ac:dyDescent="0.25">
      <c r="A10" s="59" t="s">
        <v>266</v>
      </c>
      <c r="B10" s="25" t="s">
        <v>267</v>
      </c>
      <c r="C10" s="36">
        <v>85.5</v>
      </c>
      <c r="D10" s="36">
        <v>85.5</v>
      </c>
      <c r="E10" s="36">
        <v>84</v>
      </c>
      <c r="F10" s="32">
        <f>(Table510[[#This Row],[Broj bodova - Vesna Gajević]]+Table510[[#This Row],[Broj bodova - Ivana Mrvaljević]]+Table510[[#This Row],[Broj bodova - Dragan Koprivica]])/3</f>
        <v>85</v>
      </c>
      <c r="G10" s="26" t="s">
        <v>342</v>
      </c>
      <c r="H10" s="33">
        <v>11869</v>
      </c>
      <c r="I10" s="32" t="e">
        <f>Table510[[#This Row],[Odobreni iznos sredstava (€)]]/Table510[[#This Row],[Traženi iznos sredstava (€)]]*100</f>
        <v>#VALUE!</v>
      </c>
    </row>
    <row r="11" spans="1:10" x14ac:dyDescent="0.25">
      <c r="A11" s="57" t="s">
        <v>364</v>
      </c>
      <c r="B11" s="17" t="s">
        <v>147</v>
      </c>
      <c r="C11" s="31">
        <v>83</v>
      </c>
      <c r="D11" s="31">
        <v>85.5</v>
      </c>
      <c r="E11" s="31">
        <v>85.5</v>
      </c>
      <c r="F11" s="32">
        <f>(Table510[[#This Row],[Broj bodova - Vesna Gajević]]+Table510[[#This Row],[Broj bodova - Ivana Mrvaljević]]+Table510[[#This Row],[Broj bodova - Dragan Koprivica]])/3</f>
        <v>84.666666666666671</v>
      </c>
      <c r="G11" s="20">
        <v>13845</v>
      </c>
      <c r="H11" s="33">
        <v>11755</v>
      </c>
      <c r="I11" s="32">
        <f>Table510[[#This Row],[Odobreni iznos sredstava (€)]]/Table510[[#This Row],[Traženi iznos sredstava (€)]]*100</f>
        <v>84.904297580353912</v>
      </c>
    </row>
    <row r="12" spans="1:10" ht="45" x14ac:dyDescent="0.25">
      <c r="A12" s="57" t="s">
        <v>368</v>
      </c>
      <c r="B12" s="23" t="s">
        <v>240</v>
      </c>
      <c r="C12" s="31">
        <v>80.5</v>
      </c>
      <c r="D12" s="31">
        <v>80</v>
      </c>
      <c r="E12" s="31">
        <v>79</v>
      </c>
      <c r="F12" s="32">
        <f>(Table510[[#This Row],[Broj bodova - Vesna Gajević]]+Table510[[#This Row],[Broj bodova - Ivana Mrvaljević]]+Table510[[#This Row],[Broj bodova - Dragan Koprivica]])/3</f>
        <v>79.833333333333329</v>
      </c>
      <c r="G12" s="21">
        <v>3642.58</v>
      </c>
      <c r="H12" s="33">
        <v>3642.58</v>
      </c>
      <c r="I12" s="32">
        <f>Table510[[#This Row],[Odobreni iznos sredstava (€)]]/Table510[[#This Row],[Traženi iznos sredstava (€)]]*100</f>
        <v>100</v>
      </c>
    </row>
    <row r="13" spans="1:10" ht="45" x14ac:dyDescent="0.25">
      <c r="A13" s="58" t="s">
        <v>367</v>
      </c>
      <c r="B13" s="18" t="s">
        <v>242</v>
      </c>
      <c r="C13" s="36">
        <v>79</v>
      </c>
      <c r="D13" s="36">
        <v>80</v>
      </c>
      <c r="E13" s="36">
        <v>0</v>
      </c>
      <c r="F13" s="32">
        <v>79.5</v>
      </c>
      <c r="G13" s="21" t="s">
        <v>334</v>
      </c>
      <c r="H13" s="33">
        <v>9013</v>
      </c>
      <c r="I13" s="32" t="e">
        <f>Table510[[#This Row],[Odobreni iznos sredstava (€)]]/Table510[[#This Row],[Traženi iznos sredstava (€)]]*100</f>
        <v>#VALUE!</v>
      </c>
    </row>
    <row r="14" spans="1:10" x14ac:dyDescent="0.25">
      <c r="A14" s="57" t="s">
        <v>29</v>
      </c>
      <c r="B14" s="23" t="s">
        <v>246</v>
      </c>
      <c r="C14" s="36">
        <v>79</v>
      </c>
      <c r="D14" s="36">
        <v>79</v>
      </c>
      <c r="E14" s="36">
        <v>0</v>
      </c>
      <c r="F14" s="32">
        <v>79</v>
      </c>
      <c r="G14" s="24">
        <v>11600</v>
      </c>
      <c r="H14" s="33">
        <v>8950</v>
      </c>
      <c r="I14" s="32">
        <f>Table510[[#This Row],[Odobreni iznos sredstava (€)]]/Table510[[#This Row],[Traženi iznos sredstava (€)]]*100</f>
        <v>77.15517241379311</v>
      </c>
    </row>
    <row r="15" spans="1:10" ht="30" x14ac:dyDescent="0.25">
      <c r="A15" s="57" t="s">
        <v>277</v>
      </c>
      <c r="B15" s="17" t="s">
        <v>284</v>
      </c>
      <c r="C15" s="36">
        <v>79</v>
      </c>
      <c r="D15" s="36">
        <v>79</v>
      </c>
      <c r="E15" s="36">
        <v>78.5</v>
      </c>
      <c r="F15" s="32">
        <f>(Table510[[#This Row],[Broj bodova - Vesna Gajević]]+Table510[[#This Row],[Broj bodova - Ivana Mrvaljević]]+Table510[[#This Row],[Broj bodova - Dragan Koprivica]])/3</f>
        <v>78.833333333333329</v>
      </c>
      <c r="G15" s="20">
        <v>14575</v>
      </c>
      <c r="H15" s="33">
        <v>8760</v>
      </c>
      <c r="I15" s="32">
        <f>Table510[[#This Row],[Odobreni iznos sredstava (€)]]/Table510[[#This Row],[Traženi iznos sredstava (€)]]*100</f>
        <v>60.102915951972555</v>
      </c>
    </row>
    <row r="16" spans="1:10" ht="45" x14ac:dyDescent="0.25">
      <c r="A16" s="57" t="s">
        <v>211</v>
      </c>
      <c r="B16" s="23" t="s">
        <v>212</v>
      </c>
      <c r="C16" s="36">
        <v>77</v>
      </c>
      <c r="D16" s="36">
        <v>79</v>
      </c>
      <c r="E16" s="36">
        <v>0</v>
      </c>
      <c r="F16" s="32">
        <v>78</v>
      </c>
      <c r="G16" s="24">
        <v>14950</v>
      </c>
      <c r="H16" s="33">
        <v>8713</v>
      </c>
      <c r="I16" s="32">
        <f>Table510[[#This Row],[Odobreni iznos sredstava (€)]]/Table510[[#This Row],[Traženi iznos sredstava (€)]]*100</f>
        <v>58.280936454849495</v>
      </c>
    </row>
    <row r="17" spans="1:9" ht="60" x14ac:dyDescent="0.25">
      <c r="A17" s="58" t="s">
        <v>182</v>
      </c>
      <c r="B17" s="18" t="s">
        <v>183</v>
      </c>
      <c r="C17" s="31">
        <v>78</v>
      </c>
      <c r="D17" s="31">
        <v>77.5</v>
      </c>
      <c r="E17" s="31">
        <v>0</v>
      </c>
      <c r="F17" s="32">
        <v>77.75</v>
      </c>
      <c r="G17" s="21">
        <v>13805.5</v>
      </c>
      <c r="H17" s="33">
        <v>8603</v>
      </c>
      <c r="I17" s="32">
        <f>Table510[[#This Row],[Odobreni iznos sredstava (€)]]/Table510[[#This Row],[Traženi iznos sredstava (€)]]*100</f>
        <v>62.315743725326868</v>
      </c>
    </row>
    <row r="18" spans="1:9" ht="30" x14ac:dyDescent="0.25">
      <c r="A18" s="60" t="s">
        <v>190</v>
      </c>
      <c r="B18" s="41" t="s">
        <v>191</v>
      </c>
      <c r="C18" s="42">
        <v>78</v>
      </c>
      <c r="D18" s="42">
        <v>77</v>
      </c>
      <c r="E18" s="42">
        <v>77</v>
      </c>
      <c r="F18" s="43">
        <f>(Table510[[#This Row],[Broj bodova - Vesna Gajević]]+Table510[[#This Row],[Broj bodova - Ivana Mrvaljević]]+Table510[[#This Row],[Broj bodova - Dragan Koprivica]])/3</f>
        <v>77.333333333333329</v>
      </c>
      <c r="G18" s="44" t="s">
        <v>319</v>
      </c>
      <c r="H18" s="45">
        <v>8250</v>
      </c>
      <c r="I18" s="43" t="e">
        <f>Table510[[#This Row],[Odobreni iznos sredstava (€)]]/Table510[[#This Row],[Traženi iznos sredstava (€)]]*100</f>
        <v>#VALUE!</v>
      </c>
    </row>
    <row r="19" spans="1:9" s="46" customFormat="1" ht="60" x14ac:dyDescent="0.25">
      <c r="A19" s="59" t="s">
        <v>161</v>
      </c>
      <c r="B19" s="25" t="s">
        <v>162</v>
      </c>
      <c r="C19" s="31">
        <v>72</v>
      </c>
      <c r="D19" s="31">
        <v>72</v>
      </c>
      <c r="E19" s="31">
        <v>73</v>
      </c>
      <c r="F19" s="32">
        <f>(Table510[[#This Row],[Broj bodova - Vesna Gajević]]+Table510[[#This Row],[Broj bodova - Ivana Mrvaljević]]+Table510[[#This Row],[Broj bodova - Dragan Koprivica]])/3</f>
        <v>72.333333333333329</v>
      </c>
      <c r="G19" s="26" t="s">
        <v>310</v>
      </c>
      <c r="H19" s="33">
        <v>5731.71</v>
      </c>
      <c r="I19" s="32" t="e">
        <f>Table510[[#This Row],[Odobreni iznos sredstava (€)]]/Table510[[#This Row],[Traženi iznos sredstava (€)]]*100</f>
        <v>#VALUE!</v>
      </c>
    </row>
    <row r="20" spans="1:9" ht="30" x14ac:dyDescent="0.25">
      <c r="A20" s="60" t="s">
        <v>173</v>
      </c>
      <c r="B20" s="27" t="s">
        <v>27</v>
      </c>
      <c r="C20" s="31">
        <v>70</v>
      </c>
      <c r="D20" s="31">
        <v>70</v>
      </c>
      <c r="E20" s="31">
        <v>69</v>
      </c>
      <c r="F20" s="32">
        <f>(Table510[[#This Row],[Broj bodova - Vesna Gajević]]+Table510[[#This Row],[Broj bodova - Ivana Mrvaljević]]+Table510[[#This Row],[Broj bodova - Dragan Koprivica]])/3</f>
        <v>69.666666666666671</v>
      </c>
      <c r="G20" s="29" t="s">
        <v>313</v>
      </c>
      <c r="H20" s="33">
        <v>5325</v>
      </c>
      <c r="I20" s="32" t="e">
        <f>Table510[[#This Row],[Odobreni iznos sredstava (€)]]/Table510[[#This Row],[Traženi iznos sredstava (€)]]*100</f>
        <v>#VALUE!</v>
      </c>
    </row>
    <row r="21" spans="1:9" ht="30" x14ac:dyDescent="0.25">
      <c r="A21" s="58" t="s">
        <v>34</v>
      </c>
      <c r="B21" s="18" t="s">
        <v>35</v>
      </c>
      <c r="C21" s="36">
        <v>66</v>
      </c>
      <c r="D21" s="36">
        <v>69</v>
      </c>
      <c r="E21" s="36">
        <v>68</v>
      </c>
      <c r="F21" s="32">
        <f>(Table510[[#This Row],[Broj bodova - Vesna Gajević]]+Table510[[#This Row],[Broj bodova - Ivana Mrvaljević]]+Table510[[#This Row],[Broj bodova - Dragan Koprivica]])/3</f>
        <v>67.666666666666671</v>
      </c>
      <c r="G21" s="21">
        <v>5610</v>
      </c>
      <c r="H21" s="33">
        <v>5010</v>
      </c>
      <c r="I21" s="32">
        <f>Table510[[#This Row],[Odobreni iznos sredstava (€)]]/Table510[[#This Row],[Traženi iznos sredstava (€)]]*100</f>
        <v>89.304812834224606</v>
      </c>
    </row>
    <row r="22" spans="1:9" ht="45" x14ac:dyDescent="0.25">
      <c r="A22" s="59" t="s">
        <v>254</v>
      </c>
      <c r="B22" s="25" t="s">
        <v>255</v>
      </c>
      <c r="C22" s="31">
        <v>66</v>
      </c>
      <c r="D22" s="31">
        <v>64</v>
      </c>
      <c r="E22" s="31">
        <v>66</v>
      </c>
      <c r="F22" s="32">
        <f>(Table510[[#This Row],[Broj bodova - Vesna Gajević]]+Table510[[#This Row],[Broj bodova - Ivana Mrvaljević]]+Table510[[#This Row],[Broj bodova - Dragan Koprivica]])/3</f>
        <v>65.333333333333329</v>
      </c>
      <c r="G22" s="26" t="s">
        <v>338</v>
      </c>
      <c r="H22" s="33">
        <v>4950</v>
      </c>
      <c r="I22" s="32" t="e">
        <f>Table510[[#This Row],[Odobreni iznos sredstava (€)]]/Table510[[#This Row],[Traženi iznos sredstava (€)]]*100</f>
        <v>#VALUE!</v>
      </c>
    </row>
    <row r="23" spans="1:9" ht="75" x14ac:dyDescent="0.25">
      <c r="A23" s="60" t="s">
        <v>256</v>
      </c>
      <c r="B23" s="27" t="s">
        <v>257</v>
      </c>
      <c r="C23" s="31">
        <v>69</v>
      </c>
      <c r="D23" s="31">
        <v>70</v>
      </c>
      <c r="E23" s="31">
        <v>56</v>
      </c>
      <c r="F23" s="32">
        <f>(Table510[[#This Row],[Broj bodova - Vesna Gajević]]+Table510[[#This Row],[Broj bodova - Ivana Mrvaljević]]+Table510[[#This Row],[Broj bodova - Dragan Koprivica]])/3</f>
        <v>65</v>
      </c>
      <c r="G23" s="29" t="s">
        <v>339</v>
      </c>
      <c r="H23" s="33">
        <v>4940</v>
      </c>
      <c r="I23" s="32" t="e">
        <f>Table510[[#This Row],[Odobreni iznos sredstava (€)]]/Table510[[#This Row],[Traženi iznos sredstava (€)]]*100</f>
        <v>#VALUE!</v>
      </c>
    </row>
    <row r="24" spans="1:9" s="16" customFormat="1" ht="45" x14ac:dyDescent="0.25">
      <c r="A24" s="57" t="s">
        <v>30</v>
      </c>
      <c r="B24" s="23" t="s">
        <v>307</v>
      </c>
      <c r="C24" s="31">
        <v>64</v>
      </c>
      <c r="D24" s="31">
        <v>64</v>
      </c>
      <c r="E24" s="31">
        <v>63</v>
      </c>
      <c r="F24" s="32">
        <f>(Table510[[#This Row],[Broj bodova - Vesna Gajević]]+Table510[[#This Row],[Broj bodova - Ivana Mrvaljević]]+Table510[[#This Row],[Broj bodova - Dragan Koprivica]])/3</f>
        <v>63.666666666666664</v>
      </c>
      <c r="G24" s="24">
        <v>13710</v>
      </c>
      <c r="H24" s="33">
        <v>4750</v>
      </c>
      <c r="I24" s="32">
        <f>Table510[[#This Row],[Odobreni iznos sredstava (€)]]/Table510[[#This Row],[Traženi iznos sredstava (€)]]*100</f>
        <v>34.646243617797232</v>
      </c>
    </row>
    <row r="25" spans="1:9" ht="30" x14ac:dyDescent="0.25">
      <c r="A25" s="57" t="s">
        <v>208</v>
      </c>
      <c r="B25" s="17" t="s">
        <v>209</v>
      </c>
      <c r="C25" s="36">
        <v>61</v>
      </c>
      <c r="D25" s="36">
        <v>60</v>
      </c>
      <c r="E25" s="36">
        <v>62</v>
      </c>
      <c r="F25" s="32">
        <f>(Table510[[#This Row],[Broj bodova - Vesna Gajević]]+Table510[[#This Row],[Broj bodova - Ivana Mrvaljević]]+Table510[[#This Row],[Broj bodova - Dragan Koprivica]])/3</f>
        <v>61</v>
      </c>
      <c r="G25" s="20">
        <v>14880</v>
      </c>
      <c r="H25" s="33">
        <v>4624.3</v>
      </c>
      <c r="I25" s="32">
        <f>Table510[[#This Row],[Odobreni iznos sredstava (€)]]/Table510[[#This Row],[Traženi iznos sredstava (€)]]*100</f>
        <v>31.07728494623656</v>
      </c>
    </row>
    <row r="26" spans="1:9" ht="45" x14ac:dyDescent="0.25">
      <c r="A26" s="60" t="s">
        <v>308</v>
      </c>
      <c r="B26" s="27" t="s">
        <v>309</v>
      </c>
      <c r="C26" s="31">
        <v>56.5</v>
      </c>
      <c r="D26" s="31">
        <v>57.5</v>
      </c>
      <c r="E26" s="31">
        <v>65.5</v>
      </c>
      <c r="F26" s="32">
        <f>(C26+D26+E26)/3</f>
        <v>59.833333333333336</v>
      </c>
      <c r="G26" s="29" t="s">
        <v>352</v>
      </c>
      <c r="H26" s="33">
        <v>0</v>
      </c>
      <c r="I26" s="32" t="e">
        <f>Table510[[#This Row],[Odobreni iznos sredstava (€)]]/Table510[[#This Row],[Traženi iznos sredstava (€)]]*100</f>
        <v>#VALUE!</v>
      </c>
    </row>
    <row r="27" spans="1:9" ht="90" x14ac:dyDescent="0.25">
      <c r="A27" s="57" t="s">
        <v>268</v>
      </c>
      <c r="B27" s="23" t="s">
        <v>269</v>
      </c>
      <c r="C27" s="36">
        <v>59</v>
      </c>
      <c r="D27" s="36">
        <v>57.5</v>
      </c>
      <c r="E27" s="36">
        <v>60</v>
      </c>
      <c r="F27" s="32">
        <f>(Table510[[#This Row],[Broj bodova - Vesna Gajević]]+Table510[[#This Row],[Broj bodova - Ivana Mrvaljević]]+Table510[[#This Row],[Broj bodova - Dragan Koprivica]])/3</f>
        <v>58.833333333333336</v>
      </c>
      <c r="G27" s="24" t="s">
        <v>343</v>
      </c>
      <c r="H27" s="33">
        <v>0</v>
      </c>
      <c r="I27" s="32" t="e">
        <f>Table510[[#This Row],[Odobreni iznos sredstava (€)]]/Table510[[#This Row],[Traženi iznos sredstava (€)]]*100</f>
        <v>#VALUE!</v>
      </c>
    </row>
    <row r="28" spans="1:9" x14ac:dyDescent="0.25">
      <c r="A28" s="57" t="s">
        <v>279</v>
      </c>
      <c r="B28" s="17" t="s">
        <v>280</v>
      </c>
      <c r="C28" s="36">
        <v>58.5</v>
      </c>
      <c r="D28" s="36">
        <v>57.5</v>
      </c>
      <c r="E28" s="36">
        <v>0</v>
      </c>
      <c r="F28" s="32">
        <v>58</v>
      </c>
      <c r="G28" s="20">
        <v>14860</v>
      </c>
      <c r="H28" s="33">
        <v>0</v>
      </c>
      <c r="I28" s="32">
        <f>Table510[[#This Row],[Odobreni iznos sredstava (€)]]/Table510[[#This Row],[Traženi iznos sredstava (€)]]*100</f>
        <v>0</v>
      </c>
    </row>
    <row r="29" spans="1:9" ht="30" x14ac:dyDescent="0.25">
      <c r="A29" s="57" t="s">
        <v>271</v>
      </c>
      <c r="B29" s="23" t="s">
        <v>272</v>
      </c>
      <c r="C29" s="36">
        <v>58</v>
      </c>
      <c r="D29" s="36">
        <v>58</v>
      </c>
      <c r="E29" s="36">
        <v>58</v>
      </c>
      <c r="F29" s="43">
        <f>(Table510[[#This Row],[Broj bodova - Vesna Gajević]]+Table510[[#This Row],[Broj bodova - Ivana Mrvaljević]]+Table510[[#This Row],[Broj bodova - Dragan Koprivica]])/3</f>
        <v>58</v>
      </c>
      <c r="G29" s="24">
        <v>13860</v>
      </c>
      <c r="H29" s="33">
        <v>0</v>
      </c>
      <c r="I29" s="32">
        <f>Table510[[#This Row],[Odobreni iznos sredstava (€)]]/Table510[[#This Row],[Traženi iznos sredstava (€)]]*100</f>
        <v>0</v>
      </c>
    </row>
    <row r="30" spans="1:9" ht="30" x14ac:dyDescent="0.25">
      <c r="A30" s="57" t="s">
        <v>28</v>
      </c>
      <c r="B30" s="17" t="s">
        <v>163</v>
      </c>
      <c r="C30" s="63">
        <v>53.5</v>
      </c>
      <c r="D30" s="63">
        <v>54.5</v>
      </c>
      <c r="E30" s="63">
        <v>62.5</v>
      </c>
      <c r="F30" s="32">
        <f>(Table510[[#This Row],[Broj bodova - Vesna Gajević]]+Table510[[#This Row],[Broj bodova - Ivana Mrvaljević]]+Table510[[#This Row],[Broj bodova - Dragan Koprivica]])/3</f>
        <v>56.833333333333336</v>
      </c>
      <c r="G30" s="20">
        <v>5266</v>
      </c>
      <c r="H30" s="64">
        <v>0</v>
      </c>
      <c r="I30" s="66">
        <f>Table510[[#This Row],[Odobreni iznos sredstava (€)]]/Table510[[#This Row],[Traženi iznos sredstava (€)]]*100</f>
        <v>0</v>
      </c>
    </row>
    <row r="31" spans="1:9" ht="30" x14ac:dyDescent="0.25">
      <c r="A31" s="57" t="s">
        <v>293</v>
      </c>
      <c r="B31" s="17" t="s">
        <v>294</v>
      </c>
      <c r="C31" s="36">
        <v>57</v>
      </c>
      <c r="D31" s="36">
        <v>57</v>
      </c>
      <c r="E31" s="36">
        <v>56</v>
      </c>
      <c r="F31" s="32">
        <f>(Table510[[#This Row],[Broj bodova - Vesna Gajević]]+Table510[[#This Row],[Broj bodova - Ivana Mrvaljević]]+Table510[[#This Row],[Broj bodova - Dragan Koprivica]])/3</f>
        <v>56.666666666666664</v>
      </c>
      <c r="G31" s="20">
        <v>5398</v>
      </c>
      <c r="H31" s="33">
        <v>0</v>
      </c>
      <c r="I31" s="32">
        <f>Table510[[#This Row],[Odobreni iznos sredstava (€)]]/Table510[[#This Row],[Traženi iznos sredstava (€)]]*100</f>
        <v>0</v>
      </c>
    </row>
    <row r="32" spans="1:9" x14ac:dyDescent="0.25">
      <c r="A32" s="57" t="s">
        <v>31</v>
      </c>
      <c r="B32" s="17" t="s">
        <v>46</v>
      </c>
      <c r="C32" s="31">
        <v>56</v>
      </c>
      <c r="D32" s="31">
        <v>56</v>
      </c>
      <c r="E32" s="31">
        <v>0</v>
      </c>
      <c r="F32" s="32">
        <v>56</v>
      </c>
      <c r="G32" s="20">
        <v>4273.45</v>
      </c>
      <c r="H32" s="33">
        <v>0</v>
      </c>
      <c r="I32" s="32">
        <f>Table510[[#This Row],[Odobreni iznos sredstava (€)]]/Table510[[#This Row],[Traženi iznos sredstava (€)]]*100</f>
        <v>0</v>
      </c>
    </row>
    <row r="33" spans="1:9" ht="30" x14ac:dyDescent="0.25">
      <c r="A33" s="57" t="s">
        <v>213</v>
      </c>
      <c r="B33" s="23" t="s">
        <v>214</v>
      </c>
      <c r="C33" s="36">
        <v>56</v>
      </c>
      <c r="D33" s="36">
        <v>55</v>
      </c>
      <c r="E33" s="36">
        <v>56</v>
      </c>
      <c r="F33" s="32">
        <f>(Table510[[#This Row],[Broj bodova - Vesna Gajević]]+Table510[[#This Row],[Broj bodova - Ivana Mrvaljević]]+Table510[[#This Row],[Broj bodova - Dragan Koprivica]])/3</f>
        <v>55.666666666666664</v>
      </c>
      <c r="G33" s="24">
        <v>4455</v>
      </c>
      <c r="H33" s="33">
        <v>0</v>
      </c>
      <c r="I33" s="32">
        <f>Table510[[#This Row],[Odobreni iznos sredstava (€)]]/Table510[[#This Row],[Traženi iznos sredstava (€)]]*100</f>
        <v>0</v>
      </c>
    </row>
    <row r="34" spans="1:9" ht="30" x14ac:dyDescent="0.25">
      <c r="A34" s="57" t="s">
        <v>239</v>
      </c>
      <c r="B34" s="23" t="s">
        <v>241</v>
      </c>
      <c r="C34" s="31">
        <v>55</v>
      </c>
      <c r="D34" s="31">
        <v>55</v>
      </c>
      <c r="E34" s="31">
        <v>55</v>
      </c>
      <c r="F34" s="32">
        <f>(Table510[[#This Row],[Broj bodova - Vesna Gajević]]+Table510[[#This Row],[Broj bodova - Ivana Mrvaljević]]+Table510[[#This Row],[Broj bodova - Dragan Koprivica]])/3</f>
        <v>55</v>
      </c>
      <c r="G34" s="21">
        <v>13545</v>
      </c>
      <c r="H34" s="33">
        <v>0</v>
      </c>
      <c r="I34" s="32">
        <f>Table510[[#This Row],[Odobreni iznos sredstava (€)]]/Table510[[#This Row],[Traženi iznos sredstava (€)]]*100</f>
        <v>0</v>
      </c>
    </row>
    <row r="35" spans="1:9" ht="60" x14ac:dyDescent="0.25">
      <c r="A35" s="59" t="s">
        <v>263</v>
      </c>
      <c r="B35" s="19" t="s">
        <v>264</v>
      </c>
      <c r="C35" s="31">
        <v>55</v>
      </c>
      <c r="D35" s="31">
        <v>55</v>
      </c>
      <c r="E35" s="31">
        <v>55</v>
      </c>
      <c r="F35" s="32">
        <f>(Table510[[#This Row],[Broj bodova - Vesna Gajević]]+Table510[[#This Row],[Broj bodova - Ivana Mrvaljević]]+Table510[[#This Row],[Broj bodova - Dragan Koprivica]])/3</f>
        <v>55</v>
      </c>
      <c r="G35" s="22" t="s">
        <v>341</v>
      </c>
      <c r="H35" s="33">
        <v>0</v>
      </c>
      <c r="I35" s="32" t="e">
        <f>Table510[[#This Row],[Odobreni iznos sredstava (€)]]/Table510[[#This Row],[Traženi iznos sredstava (€)]]*100</f>
        <v>#VALUE!</v>
      </c>
    </row>
    <row r="36" spans="1:9" ht="30" x14ac:dyDescent="0.25">
      <c r="A36" s="59" t="s">
        <v>231</v>
      </c>
      <c r="B36" s="25" t="s">
        <v>232</v>
      </c>
      <c r="C36" s="37">
        <v>51</v>
      </c>
      <c r="D36" s="37">
        <v>51</v>
      </c>
      <c r="E36" s="37">
        <v>51</v>
      </c>
      <c r="F36" s="32">
        <f>(Table510[[#This Row],[Broj bodova - Vesna Gajević]]+Table510[[#This Row],[Broj bodova - Ivana Mrvaljević]]+Table510[[#This Row],[Broj bodova - Dragan Koprivica]])/3</f>
        <v>51</v>
      </c>
      <c r="G36" s="26" t="s">
        <v>331</v>
      </c>
      <c r="H36" s="39">
        <v>0</v>
      </c>
      <c r="I36" s="38" t="e">
        <f>Table510[[#This Row],[Odobreni iznos sredstava (€)]]/Table510[[#This Row],[Traženi iznos sredstava (€)]]*100</f>
        <v>#VALUE!</v>
      </c>
    </row>
    <row r="37" spans="1:9" ht="30" x14ac:dyDescent="0.25">
      <c r="A37" s="59" t="s">
        <v>178</v>
      </c>
      <c r="B37" s="19" t="s">
        <v>179</v>
      </c>
      <c r="C37" s="31">
        <v>49</v>
      </c>
      <c r="D37" s="31">
        <v>49</v>
      </c>
      <c r="E37" s="31">
        <v>49</v>
      </c>
      <c r="F37" s="32">
        <f>(Table510[[#This Row],[Broj bodova - Vesna Gajević]]+Table510[[#This Row],[Broj bodova - Ivana Mrvaljević]]+Table510[[#This Row],[Broj bodova - Dragan Koprivica]])/3</f>
        <v>49</v>
      </c>
      <c r="G37" s="22" t="s">
        <v>315</v>
      </c>
      <c r="H37" s="33">
        <v>0</v>
      </c>
      <c r="I37" s="32">
        <f>Table510[[#This Row],[Odobreni iznos sredstava (€)]]/Table510[[#This Row],[Traženi iznos sredstava (€)]]*100</f>
        <v>0</v>
      </c>
    </row>
    <row r="38" spans="1:9" ht="30" x14ac:dyDescent="0.25">
      <c r="A38" s="58" t="s">
        <v>170</v>
      </c>
      <c r="B38" s="28" t="s">
        <v>40</v>
      </c>
      <c r="C38" s="31">
        <v>49</v>
      </c>
      <c r="D38" s="31">
        <v>48</v>
      </c>
      <c r="E38" s="31">
        <v>49</v>
      </c>
      <c r="F38" s="32">
        <f>(Table510[[#This Row],[Broj bodova - Vesna Gajević]]+Table510[[#This Row],[Broj bodova - Ivana Mrvaljević]]+Table510[[#This Row],[Broj bodova - Dragan Koprivica]])/3</f>
        <v>48.666666666666664</v>
      </c>
      <c r="G38" s="30">
        <v>12600</v>
      </c>
      <c r="H38" s="33">
        <v>0</v>
      </c>
      <c r="I38" s="32">
        <f>Table510[[#This Row],[Odobreni iznos sredstava (€)]]/Table510[[#This Row],[Traženi iznos sredstava (€)]]*100</f>
        <v>0</v>
      </c>
    </row>
    <row r="39" spans="1:9" x14ac:dyDescent="0.25">
      <c r="A39" s="59" t="s">
        <v>295</v>
      </c>
      <c r="B39" s="19" t="s">
        <v>296</v>
      </c>
      <c r="C39" s="36">
        <v>49</v>
      </c>
      <c r="D39" s="36">
        <v>47</v>
      </c>
      <c r="E39" s="36">
        <v>50</v>
      </c>
      <c r="F39" s="32">
        <f>(Table510[[#This Row],[Broj bodova - Vesna Gajević]]+Table510[[#This Row],[Broj bodova - Ivana Mrvaljević]]+Table510[[#This Row],[Broj bodova - Dragan Koprivica]])/3</f>
        <v>48.666666666666664</v>
      </c>
      <c r="G39" s="22" t="s">
        <v>349</v>
      </c>
      <c r="H39" s="33">
        <v>0</v>
      </c>
      <c r="I39" s="32" t="e">
        <f>Table510[[#This Row],[Odobreni iznos sredstava (€)]]/Table510[[#This Row],[Traženi iznos sredstava (€)]]*100</f>
        <v>#VALUE!</v>
      </c>
    </row>
    <row r="40" spans="1:9" ht="30" x14ac:dyDescent="0.25">
      <c r="A40" s="57" t="s">
        <v>196</v>
      </c>
      <c r="B40" s="23" t="s">
        <v>37</v>
      </c>
      <c r="C40" s="36">
        <v>49</v>
      </c>
      <c r="D40" s="36">
        <v>47</v>
      </c>
      <c r="E40" s="36">
        <v>50</v>
      </c>
      <c r="F40" s="32">
        <f>(Table510[[#This Row],[Broj bodova - Vesna Gajević]]+Table510[[#This Row],[Broj bodova - Ivana Mrvaljević]]+Table510[[#This Row],[Broj bodova - Dragan Koprivica]])/3</f>
        <v>48.666666666666664</v>
      </c>
      <c r="G40" s="24">
        <v>10795</v>
      </c>
      <c r="H40" s="33">
        <v>0</v>
      </c>
      <c r="I40" s="32">
        <f>Table510[[#This Row],[Odobreni iznos sredstava (€)]]/Table510[[#This Row],[Traženi iznos sredstava (€)]]*100</f>
        <v>0</v>
      </c>
    </row>
    <row r="41" spans="1:9" ht="30" x14ac:dyDescent="0.25">
      <c r="A41" s="57" t="s">
        <v>277</v>
      </c>
      <c r="B41" s="17" t="s">
        <v>278</v>
      </c>
      <c r="C41" s="36">
        <v>49</v>
      </c>
      <c r="D41" s="36">
        <v>47</v>
      </c>
      <c r="E41" s="36">
        <v>49</v>
      </c>
      <c r="F41" s="32">
        <f>(Table510[[#This Row],[Broj bodova - Vesna Gajević]]+Table510[[#This Row],[Broj bodova - Ivana Mrvaljević]]+Table510[[#This Row],[Broj bodova - Dragan Koprivica]])/3</f>
        <v>48.333333333333336</v>
      </c>
      <c r="G41" s="20">
        <v>11065</v>
      </c>
      <c r="H41" s="33">
        <v>0</v>
      </c>
      <c r="I41" s="32">
        <f>Table510[[#This Row],[Odobreni iznos sredstava (€)]]/Table510[[#This Row],[Traženi iznos sredstava (€)]]*100</f>
        <v>0</v>
      </c>
    </row>
    <row r="42" spans="1:9" ht="30" x14ac:dyDescent="0.25">
      <c r="A42" s="58" t="s">
        <v>153</v>
      </c>
      <c r="B42" s="28" t="s">
        <v>154</v>
      </c>
      <c r="C42" s="31">
        <v>48</v>
      </c>
      <c r="D42" s="31">
        <v>47</v>
      </c>
      <c r="E42" s="31">
        <v>50</v>
      </c>
      <c r="F42" s="32">
        <f>(Table510[[#This Row],[Broj bodova - Vesna Gajević]]+Table510[[#This Row],[Broj bodova - Ivana Mrvaljević]]+Table510[[#This Row],[Broj bodova - Dragan Koprivica]])/3</f>
        <v>48.333333333333336</v>
      </c>
      <c r="G42" s="30">
        <v>14000</v>
      </c>
      <c r="H42" s="33">
        <v>0</v>
      </c>
      <c r="I42" s="32">
        <f>Table510[[#This Row],[Odobreni iznos sredstava (€)]]/Table510[[#This Row],[Traženi iznos sredstava (€)]]*100</f>
        <v>0</v>
      </c>
    </row>
    <row r="43" spans="1:9" ht="30" x14ac:dyDescent="0.25">
      <c r="A43" s="57" t="s">
        <v>206</v>
      </c>
      <c r="B43" s="23" t="s">
        <v>226</v>
      </c>
      <c r="C43" s="36">
        <v>48</v>
      </c>
      <c r="D43" s="36">
        <v>48.5</v>
      </c>
      <c r="E43" s="36">
        <v>48</v>
      </c>
      <c r="F43" s="32">
        <f>(Table510[[#This Row],[Broj bodova - Vesna Gajević]]+Table510[[#This Row],[Broj bodova - Ivana Mrvaljević]]+Table510[[#This Row],[Broj bodova - Dragan Koprivica]])/3</f>
        <v>48.166666666666664</v>
      </c>
      <c r="G43" s="24">
        <v>11810</v>
      </c>
      <c r="H43" s="33">
        <v>0</v>
      </c>
      <c r="I43" s="32">
        <f>Table510[[#This Row],[Odobreni iznos sredstava (€)]]/Table510[[#This Row],[Traženi iznos sredstava (€)]]*100</f>
        <v>0</v>
      </c>
    </row>
    <row r="44" spans="1:9" ht="30" x14ac:dyDescent="0.25">
      <c r="A44" s="60" t="s">
        <v>166</v>
      </c>
      <c r="B44" s="27" t="s">
        <v>167</v>
      </c>
      <c r="C44" s="31">
        <v>48</v>
      </c>
      <c r="D44" s="31">
        <v>48</v>
      </c>
      <c r="E44" s="31">
        <v>48</v>
      </c>
      <c r="F44" s="32">
        <f>(Table510[[#This Row],[Broj bodova - Vesna Gajević]]+Table510[[#This Row],[Broj bodova - Ivana Mrvaljević]]+Table510[[#This Row],[Broj bodova - Dragan Koprivica]])/3</f>
        <v>48</v>
      </c>
      <c r="G44" s="29" t="s">
        <v>312</v>
      </c>
      <c r="H44" s="33">
        <v>0</v>
      </c>
      <c r="I44" s="32" t="e">
        <f>Table510[[#This Row],[Odobreni iznos sredstava (€)]]/Table510[[#This Row],[Traženi iznos sredstava (€)]]*100</f>
        <v>#VALUE!</v>
      </c>
    </row>
    <row r="45" spans="1:9" ht="30" x14ac:dyDescent="0.25">
      <c r="A45" s="57" t="s">
        <v>228</v>
      </c>
      <c r="B45" s="23" t="s">
        <v>229</v>
      </c>
      <c r="C45" s="36">
        <v>48</v>
      </c>
      <c r="D45" s="36">
        <v>49</v>
      </c>
      <c r="E45" s="36">
        <v>47</v>
      </c>
      <c r="F45" s="32">
        <f>(Table510[[#This Row],[Broj bodova - Vesna Gajević]]+Table510[[#This Row],[Broj bodova - Ivana Mrvaljević]]+Table510[[#This Row],[Broj bodova - Dragan Koprivica]])/3</f>
        <v>48</v>
      </c>
      <c r="G45" s="24">
        <v>6680</v>
      </c>
      <c r="H45" s="33">
        <v>0</v>
      </c>
      <c r="I45" s="32">
        <f>Table510[[#This Row],[Odobreni iznos sredstava (€)]]/Table510[[#This Row],[Traženi iznos sredstava (€)]]*100</f>
        <v>0</v>
      </c>
    </row>
    <row r="46" spans="1:9" ht="60" x14ac:dyDescent="0.25">
      <c r="A46" s="57" t="s">
        <v>243</v>
      </c>
      <c r="B46" s="17" t="s">
        <v>244</v>
      </c>
      <c r="C46" s="36">
        <v>48</v>
      </c>
      <c r="D46" s="36">
        <v>48</v>
      </c>
      <c r="E46" s="36">
        <v>48</v>
      </c>
      <c r="F46" s="32">
        <f>(Table510[[#This Row],[Broj bodova - Vesna Gajević]]+Table510[[#This Row],[Broj bodova - Ivana Mrvaljević]]+Table510[[#This Row],[Broj bodova - Dragan Koprivica]])/3</f>
        <v>48</v>
      </c>
      <c r="G46" s="20">
        <v>3430.2</v>
      </c>
      <c r="H46" s="33">
        <v>0</v>
      </c>
      <c r="I46" s="32">
        <f>Table510[[#This Row],[Odobreni iznos sredstava (€)]]/Table510[[#This Row],[Traženi iznos sredstava (€)]]*100</f>
        <v>0</v>
      </c>
    </row>
    <row r="47" spans="1:9" ht="45" x14ac:dyDescent="0.25">
      <c r="A47" s="57" t="s">
        <v>150</v>
      </c>
      <c r="B47" s="17" t="s">
        <v>151</v>
      </c>
      <c r="C47" s="31">
        <v>48</v>
      </c>
      <c r="D47" s="31">
        <v>48</v>
      </c>
      <c r="E47" s="31">
        <v>48</v>
      </c>
      <c r="F47" s="32">
        <f>(Table510[[#This Row],[Broj bodova - Vesna Gajević]]+Table510[[#This Row],[Broj bodova - Ivana Mrvaljević]]+Table510[[#This Row],[Broj bodova - Dragan Koprivica]])/3</f>
        <v>48</v>
      </c>
      <c r="G47" s="20">
        <v>4597.5</v>
      </c>
      <c r="H47" s="33">
        <v>0</v>
      </c>
      <c r="I47" s="32">
        <f>Table510[[#This Row],[Odobreni iznos sredstava (€)]]/Table510[[#This Row],[Traženi iznos sredstava (€)]]*100</f>
        <v>0</v>
      </c>
    </row>
    <row r="48" spans="1:9" ht="30" x14ac:dyDescent="0.25">
      <c r="A48" s="57" t="s">
        <v>217</v>
      </c>
      <c r="B48" s="23" t="s">
        <v>218</v>
      </c>
      <c r="C48" s="36">
        <v>49</v>
      </c>
      <c r="D48" s="36">
        <v>48</v>
      </c>
      <c r="E48" s="36">
        <v>47</v>
      </c>
      <c r="F48" s="32">
        <f>(Table510[[#This Row],[Broj bodova - Vesna Gajević]]+Table510[[#This Row],[Broj bodova - Ivana Mrvaljević]]+Table510[[#This Row],[Broj bodova - Dragan Koprivica]])/3</f>
        <v>48</v>
      </c>
      <c r="G48" s="24" t="s">
        <v>326</v>
      </c>
      <c r="H48" s="33">
        <v>0</v>
      </c>
      <c r="I48" s="32" t="e">
        <f>Table510[[#This Row],[Odobreni iznos sredstava (€)]]/Table510[[#This Row],[Traženi iznos sredstava (€)]]*100</f>
        <v>#VALUE!</v>
      </c>
    </row>
    <row r="49" spans="1:9" x14ac:dyDescent="0.25">
      <c r="A49" s="60" t="s">
        <v>224</v>
      </c>
      <c r="B49" s="34" t="s">
        <v>225</v>
      </c>
      <c r="C49" s="36">
        <v>47</v>
      </c>
      <c r="D49" s="36">
        <v>49</v>
      </c>
      <c r="E49" s="36">
        <v>47</v>
      </c>
      <c r="F49" s="32">
        <f>(Table510[[#This Row],[Broj bodova - Vesna Gajević]]+Table510[[#This Row],[Broj bodova - Ivana Mrvaljević]]+Table510[[#This Row],[Broj bodova - Dragan Koprivica]])/3</f>
        <v>47.666666666666664</v>
      </c>
      <c r="G49" s="35" t="s">
        <v>329</v>
      </c>
      <c r="H49" s="33">
        <v>0</v>
      </c>
      <c r="I49" s="32" t="e">
        <f>Table510[[#This Row],[Odobreni iznos sredstava (€)]]/Table510[[#This Row],[Traženi iznos sredstava (€)]]*100</f>
        <v>#VALUE!</v>
      </c>
    </row>
    <row r="50" spans="1:9" ht="45" x14ac:dyDescent="0.25">
      <c r="A50" s="58" t="s">
        <v>299</v>
      </c>
      <c r="B50" s="18" t="s">
        <v>300</v>
      </c>
      <c r="C50" s="36">
        <v>47</v>
      </c>
      <c r="D50" s="36">
        <v>47.5</v>
      </c>
      <c r="E50" s="36">
        <v>47.5</v>
      </c>
      <c r="F50" s="32">
        <f>(Table510[[#This Row],[Broj bodova - Vesna Gajević]]+Table510[[#This Row],[Broj bodova - Ivana Mrvaljević]]+Table510[[#This Row],[Broj bodova - Dragan Koprivica]])/3</f>
        <v>47.333333333333336</v>
      </c>
      <c r="G50" s="21">
        <v>4540</v>
      </c>
      <c r="H50" s="33">
        <v>0</v>
      </c>
      <c r="I50" s="32">
        <f>Table510[[#This Row],[Odobreni iznos sredstava (€)]]/Table510[[#This Row],[Traženi iznos sredstava (€)]]*100</f>
        <v>0</v>
      </c>
    </row>
    <row r="51" spans="1:9" ht="30" x14ac:dyDescent="0.25">
      <c r="A51" s="59" t="s">
        <v>222</v>
      </c>
      <c r="B51" s="19" t="s">
        <v>223</v>
      </c>
      <c r="C51" s="36">
        <v>47</v>
      </c>
      <c r="D51" s="36">
        <v>48</v>
      </c>
      <c r="E51" s="36">
        <v>46</v>
      </c>
      <c r="F51" s="32">
        <f>(Table510[[#This Row],[Broj bodova - Vesna Gajević]]+Table510[[#This Row],[Broj bodova - Ivana Mrvaljević]]+Table510[[#This Row],[Broj bodova - Dragan Koprivica]])/3</f>
        <v>47</v>
      </c>
      <c r="G51" s="22" t="s">
        <v>328</v>
      </c>
      <c r="H51" s="33">
        <v>0</v>
      </c>
      <c r="I51" s="32">
        <f>Table510[[#This Row],[Odobreni iznos sredstava (€)]]/Table510[[#This Row],[Traženi iznos sredstava (€)]]*100</f>
        <v>0</v>
      </c>
    </row>
    <row r="52" spans="1:9" ht="60" x14ac:dyDescent="0.25">
      <c r="A52" s="57" t="s">
        <v>197</v>
      </c>
      <c r="B52" s="23" t="s">
        <v>198</v>
      </c>
      <c r="C52" s="36">
        <v>47</v>
      </c>
      <c r="D52" s="36">
        <v>47</v>
      </c>
      <c r="E52" s="36">
        <v>47</v>
      </c>
      <c r="F52" s="32">
        <f>(Table510[[#This Row],[Broj bodova - Vesna Gajević]]+Table510[[#This Row],[Broj bodova - Ivana Mrvaljević]]+Table510[[#This Row],[Broj bodova - Dragan Koprivica]])/3</f>
        <v>47</v>
      </c>
      <c r="G52" s="24">
        <v>4452.78</v>
      </c>
      <c r="H52" s="33">
        <v>0</v>
      </c>
      <c r="I52" s="32">
        <f>Table510[[#This Row],[Odobreni iznos sredstava (€)]]/Table510[[#This Row],[Traženi iznos sredstava (€)]]*100</f>
        <v>0</v>
      </c>
    </row>
    <row r="53" spans="1:9" ht="45" x14ac:dyDescent="0.25">
      <c r="A53" s="60" t="s">
        <v>249</v>
      </c>
      <c r="B53" s="27" t="s">
        <v>250</v>
      </c>
      <c r="C53" s="31">
        <v>47</v>
      </c>
      <c r="D53" s="31">
        <v>47</v>
      </c>
      <c r="E53" s="31">
        <v>47</v>
      </c>
      <c r="F53" s="32">
        <f>(Table510[[#This Row],[Broj bodova - Vesna Gajević]]+Table510[[#This Row],[Broj bodova - Ivana Mrvaljević]]+Table510[[#This Row],[Broj bodova - Dragan Koprivica]])/3</f>
        <v>47</v>
      </c>
      <c r="G53" s="29" t="s">
        <v>335</v>
      </c>
      <c r="H53" s="33">
        <v>0</v>
      </c>
      <c r="I53" s="32" t="e">
        <f>Table510[[#This Row],[Odobreni iznos sredstava (€)]]/Table510[[#This Row],[Traženi iznos sredstava (€)]]*100</f>
        <v>#VALUE!</v>
      </c>
    </row>
    <row r="54" spans="1:9" ht="45" x14ac:dyDescent="0.25">
      <c r="A54" s="59" t="s">
        <v>275</v>
      </c>
      <c r="B54" s="25" t="s">
        <v>276</v>
      </c>
      <c r="C54" s="36">
        <v>47</v>
      </c>
      <c r="D54" s="36">
        <v>47</v>
      </c>
      <c r="E54" s="36">
        <v>47</v>
      </c>
      <c r="F54" s="32">
        <f>(Table510[[#This Row],[Broj bodova - Vesna Gajević]]+Table510[[#This Row],[Broj bodova - Ivana Mrvaljević]]+Table510[[#This Row],[Broj bodova - Dragan Koprivica]])/3</f>
        <v>47</v>
      </c>
      <c r="G54" s="26" t="s">
        <v>345</v>
      </c>
      <c r="H54" s="33">
        <v>0</v>
      </c>
      <c r="I54" s="32" t="e">
        <f>Table510[[#This Row],[Odobreni iznos sredstava (€)]]/Table510[[#This Row],[Traženi iznos sredstava (€)]]*100</f>
        <v>#VALUE!</v>
      </c>
    </row>
    <row r="55" spans="1:9" ht="45" x14ac:dyDescent="0.25">
      <c r="A55" s="60" t="s">
        <v>42</v>
      </c>
      <c r="B55" s="27" t="s">
        <v>175</v>
      </c>
      <c r="C55" s="31">
        <v>47</v>
      </c>
      <c r="D55" s="31">
        <v>47</v>
      </c>
      <c r="E55" s="31">
        <v>0</v>
      </c>
      <c r="F55" s="32">
        <v>47</v>
      </c>
      <c r="G55" s="29" t="s">
        <v>314</v>
      </c>
      <c r="H55" s="33">
        <v>0</v>
      </c>
      <c r="I55" s="32" t="e">
        <f>Table510[[#This Row],[Odobreni iznos sredstava (€)]]/Table510[[#This Row],[Traženi iznos sredstava (€)]]*100</f>
        <v>#VALUE!</v>
      </c>
    </row>
    <row r="56" spans="1:9" ht="45" x14ac:dyDescent="0.25">
      <c r="A56" s="68" t="s">
        <v>370</v>
      </c>
      <c r="B56" s="51" t="s">
        <v>371</v>
      </c>
      <c r="C56" s="31">
        <v>47</v>
      </c>
      <c r="D56" s="31">
        <v>47</v>
      </c>
      <c r="E56" s="31">
        <v>47</v>
      </c>
      <c r="F56" s="32">
        <f>(Table510[[#This Row],[Broj bodova - Vesna Gajević]]+Table510[[#This Row],[Broj bodova - Ivana Mrvaljević]]+Table510[[#This Row],[Broj bodova - Dragan Koprivica]])/3</f>
        <v>47</v>
      </c>
      <c r="G56" s="33">
        <v>9187</v>
      </c>
      <c r="H56" s="33">
        <v>0</v>
      </c>
      <c r="I56" s="32">
        <f>Table510[[#This Row],[Odobreni iznos sredstava (€)]]/Table510[[#This Row],[Traženi iznos sredstava (€)]]*100</f>
        <v>0</v>
      </c>
    </row>
    <row r="57" spans="1:9" x14ac:dyDescent="0.25">
      <c r="A57" s="57" t="s">
        <v>291</v>
      </c>
      <c r="B57" s="17" t="s">
        <v>292</v>
      </c>
      <c r="C57" s="31">
        <v>47</v>
      </c>
      <c r="D57" s="31">
        <v>46</v>
      </c>
      <c r="E57" s="31">
        <v>47</v>
      </c>
      <c r="F57" s="32">
        <f>(Table510[[#This Row],[Broj bodova - Vesna Gajević]]+Table510[[#This Row],[Broj bodova - Ivana Mrvaljević]]+Table510[[#This Row],[Broj bodova - Dragan Koprivica]])/3</f>
        <v>46.666666666666664</v>
      </c>
      <c r="G57" s="20">
        <v>7500</v>
      </c>
      <c r="H57" s="33">
        <v>0</v>
      </c>
      <c r="I57" s="32">
        <f>Table510[[#This Row],[Odobreni iznos sredstava (€)]]/Table510[[#This Row],[Traženi iznos sredstava (€)]]*100</f>
        <v>0</v>
      </c>
    </row>
    <row r="58" spans="1:9" ht="75" x14ac:dyDescent="0.25">
      <c r="A58" s="57" t="s">
        <v>159</v>
      </c>
      <c r="B58" s="23" t="s">
        <v>160</v>
      </c>
      <c r="C58" s="31">
        <v>46</v>
      </c>
      <c r="D58" s="31">
        <v>46</v>
      </c>
      <c r="E58" s="31">
        <v>47</v>
      </c>
      <c r="F58" s="32">
        <f>(Table510[[#This Row],[Broj bodova - Vesna Gajević]]+Table510[[#This Row],[Broj bodova - Ivana Mrvaljević]]+Table510[[#This Row],[Broj bodova - Dragan Koprivica]])/3</f>
        <v>46.333333333333336</v>
      </c>
      <c r="G58" s="24">
        <v>5182.1899999999996</v>
      </c>
      <c r="H58" s="33">
        <v>0</v>
      </c>
      <c r="I58" s="32">
        <f>Table510[[#This Row],[Odobreni iznos sredstava (€)]]/Table510[[#This Row],[Traženi iznos sredstava (€)]]*100</f>
        <v>0</v>
      </c>
    </row>
    <row r="59" spans="1:9" ht="30" x14ac:dyDescent="0.25">
      <c r="A59" s="58" t="s">
        <v>202</v>
      </c>
      <c r="B59" s="18" t="s">
        <v>203</v>
      </c>
      <c r="C59" s="36">
        <v>46</v>
      </c>
      <c r="D59" s="36">
        <v>45</v>
      </c>
      <c r="E59" s="36">
        <v>48</v>
      </c>
      <c r="F59" s="32">
        <f>(Table510[[#This Row],[Broj bodova - Vesna Gajević]]+Table510[[#This Row],[Broj bodova - Ivana Mrvaljević]]+Table510[[#This Row],[Broj bodova - Dragan Koprivica]])/3</f>
        <v>46.333333333333336</v>
      </c>
      <c r="G59" s="21">
        <v>14951.47</v>
      </c>
      <c r="H59" s="33">
        <v>0</v>
      </c>
      <c r="I59" s="32">
        <f>Table510[[#This Row],[Odobreni iznos sredstava (€)]]/Table510[[#This Row],[Traženi iznos sredstava (€)]]*100</f>
        <v>0</v>
      </c>
    </row>
    <row r="60" spans="1:9" ht="30" x14ac:dyDescent="0.25">
      <c r="A60" s="60" t="s">
        <v>206</v>
      </c>
      <c r="B60" s="27" t="s">
        <v>207</v>
      </c>
      <c r="C60" s="36">
        <v>46</v>
      </c>
      <c r="D60" s="36">
        <v>46.5</v>
      </c>
      <c r="E60" s="36">
        <v>46.5</v>
      </c>
      <c r="F60" s="32">
        <f>(Table510[[#This Row],[Broj bodova - Vesna Gajević]]+Table510[[#This Row],[Broj bodova - Ivana Mrvaljević]]+Table510[[#This Row],[Broj bodova - Dragan Koprivica]])/3</f>
        <v>46.333333333333336</v>
      </c>
      <c r="G60" s="29" t="s">
        <v>324</v>
      </c>
      <c r="H60" s="33">
        <v>0</v>
      </c>
      <c r="I60" s="32" t="e">
        <f>Table510[[#This Row],[Odobreni iznos sredstava (€)]]/Table510[[#This Row],[Traženi iznos sredstava (€)]]*100</f>
        <v>#VALUE!</v>
      </c>
    </row>
    <row r="61" spans="1:9" ht="60" x14ac:dyDescent="0.25">
      <c r="A61" s="57" t="s">
        <v>176</v>
      </c>
      <c r="B61" s="17" t="s">
        <v>177</v>
      </c>
      <c r="C61" s="31">
        <v>46</v>
      </c>
      <c r="D61" s="31">
        <v>45</v>
      </c>
      <c r="E61" s="31">
        <v>47</v>
      </c>
      <c r="F61" s="32">
        <f>(Table510[[#This Row],[Broj bodova - Vesna Gajević]]+Table510[[#This Row],[Broj bodova - Ivana Mrvaljević]]+Table510[[#This Row],[Broj bodova - Dragan Koprivica]])/3</f>
        <v>46</v>
      </c>
      <c r="G61" s="20">
        <v>5640</v>
      </c>
      <c r="H61" s="33">
        <v>0</v>
      </c>
      <c r="I61" s="32">
        <f>Table510[[#This Row],[Odobreni iznos sredstava (€)]]/Table510[[#This Row],[Traženi iznos sredstava (€)]]*100</f>
        <v>0</v>
      </c>
    </row>
    <row r="62" spans="1:9" ht="45" x14ac:dyDescent="0.25">
      <c r="A62" s="59" t="s">
        <v>259</v>
      </c>
      <c r="B62" s="19" t="s">
        <v>260</v>
      </c>
      <c r="C62" s="36">
        <v>46</v>
      </c>
      <c r="D62" s="36">
        <v>46</v>
      </c>
      <c r="E62" s="36">
        <v>46</v>
      </c>
      <c r="F62" s="32">
        <f>(Table510[[#This Row],[Broj bodova - Vesna Gajević]]+Table510[[#This Row],[Broj bodova - Ivana Mrvaljević]]+Table510[[#This Row],[Broj bodova - Dragan Koprivica]])/3</f>
        <v>46</v>
      </c>
      <c r="G62" s="22" t="s">
        <v>340</v>
      </c>
      <c r="H62" s="33">
        <v>0</v>
      </c>
      <c r="I62" s="32" t="e">
        <f>Table510[[#This Row],[Odobreni iznos sredstava (€)]]/Table510[[#This Row],[Traženi iznos sredstava (€)]]*100</f>
        <v>#VALUE!</v>
      </c>
    </row>
    <row r="63" spans="1:9" ht="30" x14ac:dyDescent="0.25">
      <c r="A63" s="58" t="s">
        <v>174</v>
      </c>
      <c r="B63" s="28" t="s">
        <v>33</v>
      </c>
      <c r="C63" s="31">
        <v>46</v>
      </c>
      <c r="D63" s="31">
        <v>46</v>
      </c>
      <c r="E63" s="31">
        <v>46</v>
      </c>
      <c r="F63" s="32">
        <f>(Table510[[#This Row],[Broj bodova - Vesna Gajević]]+Table510[[#This Row],[Broj bodova - Ivana Mrvaljević]]+Table510[[#This Row],[Broj bodova - Dragan Koprivica]])/3</f>
        <v>46</v>
      </c>
      <c r="G63" s="30">
        <v>6445</v>
      </c>
      <c r="H63" s="33">
        <v>0</v>
      </c>
      <c r="I63" s="32">
        <f>Table510[[#This Row],[Odobreni iznos sredstava (€)]]/Table510[[#This Row],[Traženi iznos sredstava (€)]]*100</f>
        <v>0</v>
      </c>
    </row>
    <row r="64" spans="1:9" ht="71.25" customHeight="1" x14ac:dyDescent="0.25">
      <c r="A64" s="57" t="s">
        <v>45</v>
      </c>
      <c r="B64" s="23" t="s">
        <v>210</v>
      </c>
      <c r="C64" s="36">
        <v>46</v>
      </c>
      <c r="D64" s="36">
        <v>46</v>
      </c>
      <c r="E64" s="36">
        <v>0</v>
      </c>
      <c r="F64" s="32">
        <v>46</v>
      </c>
      <c r="G64" s="24">
        <v>4040</v>
      </c>
      <c r="H64" s="33">
        <v>0</v>
      </c>
      <c r="I64" s="32">
        <f>Table510[[#This Row],[Odobreni iznos sredstava (€)]]/Table510[[#This Row],[Traženi iznos sredstava (€)]]*100</f>
        <v>0</v>
      </c>
    </row>
    <row r="65" spans="1:9" ht="40.5" customHeight="1" x14ac:dyDescent="0.25">
      <c r="A65" s="57" t="s">
        <v>281</v>
      </c>
      <c r="B65" s="17" t="s">
        <v>47</v>
      </c>
      <c r="C65" s="36">
        <v>46</v>
      </c>
      <c r="D65" s="36">
        <v>46</v>
      </c>
      <c r="E65" s="36">
        <v>46</v>
      </c>
      <c r="F65" s="32">
        <f>(Table510[[#This Row],[Broj bodova - Vesna Gajević]]+Table510[[#This Row],[Broj bodova - Ivana Mrvaljević]]+Table510[[#This Row],[Broj bodova - Dragan Koprivica]])/3</f>
        <v>46</v>
      </c>
      <c r="G65" s="20">
        <v>3430</v>
      </c>
      <c r="H65" s="33">
        <v>0</v>
      </c>
      <c r="I65" s="32">
        <f>Table510[[#This Row],[Odobreni iznos sredstava (€)]]/Table510[[#This Row],[Traženi iznos sredstava (€)]]*100</f>
        <v>0</v>
      </c>
    </row>
    <row r="66" spans="1:9" ht="30" x14ac:dyDescent="0.25">
      <c r="A66" s="59" t="s">
        <v>297</v>
      </c>
      <c r="B66" s="25" t="s">
        <v>298</v>
      </c>
      <c r="C66" s="36">
        <v>46</v>
      </c>
      <c r="D66" s="36">
        <v>46</v>
      </c>
      <c r="E66" s="36">
        <v>46</v>
      </c>
      <c r="F66" s="32">
        <f>(Table510[[#This Row],[Broj bodova - Vesna Gajević]]+Table510[[#This Row],[Broj bodova - Ivana Mrvaljević]]+Table510[[#This Row],[Broj bodova - Dragan Koprivica]])/3</f>
        <v>46</v>
      </c>
      <c r="G66" s="26" t="s">
        <v>350</v>
      </c>
      <c r="H66" s="33">
        <v>0</v>
      </c>
      <c r="I66" s="32" t="e">
        <f>Table510[[#This Row],[Odobreni iznos sredstava (€)]]/Table510[[#This Row],[Traženi iznos sredstava (€)]]*100</f>
        <v>#VALUE!</v>
      </c>
    </row>
    <row r="67" spans="1:9" ht="54.75" customHeight="1" x14ac:dyDescent="0.25">
      <c r="A67" s="57" t="s">
        <v>148</v>
      </c>
      <c r="B67" s="23" t="s">
        <v>149</v>
      </c>
      <c r="C67" s="63">
        <v>46</v>
      </c>
      <c r="D67" s="63">
        <v>46</v>
      </c>
      <c r="E67" s="63">
        <v>46</v>
      </c>
      <c r="F67" s="66">
        <f>(Table510[[#This Row],[Broj bodova - Vesna Gajević]]+Table510[[#This Row],[Broj bodova - Ivana Mrvaljević]]+Table510[[#This Row],[Broj bodova - Dragan Koprivica]])/3</f>
        <v>46</v>
      </c>
      <c r="G67" s="24">
        <v>13806</v>
      </c>
      <c r="H67" s="64">
        <v>0</v>
      </c>
      <c r="I67" s="66">
        <f>Table510[[#This Row],[Odobreni iznos sredstava (€)]]/Table510[[#This Row],[Traženi iznos sredstava (€)]]*100</f>
        <v>0</v>
      </c>
    </row>
    <row r="68" spans="1:9" s="46" customFormat="1" ht="60" x14ac:dyDescent="0.25">
      <c r="A68" s="57" t="s">
        <v>236</v>
      </c>
      <c r="B68" s="23" t="s">
        <v>237</v>
      </c>
      <c r="C68" s="31">
        <v>46</v>
      </c>
      <c r="D68" s="31">
        <v>46</v>
      </c>
      <c r="E68" s="31">
        <v>46</v>
      </c>
      <c r="F68" s="32">
        <f>(Table510[[#This Row],[Broj bodova - Vesna Gajević]]+Table510[[#This Row],[Broj bodova - Ivana Mrvaljević]]+Table510[[#This Row],[Broj bodova - Dragan Koprivica]])/3</f>
        <v>46</v>
      </c>
      <c r="G68" s="24" t="s">
        <v>333</v>
      </c>
      <c r="H68" s="33">
        <v>0</v>
      </c>
      <c r="I68" s="32" t="e">
        <f>Table510[[#This Row],[Odobreni iznos sredstava (€)]]/Table510[[#This Row],[Traženi iznos sredstava (€)]]*100</f>
        <v>#VALUE!</v>
      </c>
    </row>
    <row r="69" spans="1:9" ht="75" x14ac:dyDescent="0.25">
      <c r="A69" s="57" t="s">
        <v>289</v>
      </c>
      <c r="B69" s="17" t="s">
        <v>290</v>
      </c>
      <c r="C69" s="36">
        <v>46</v>
      </c>
      <c r="D69" s="36">
        <v>46</v>
      </c>
      <c r="E69" s="36">
        <v>46</v>
      </c>
      <c r="F69" s="32">
        <f>(Table510[[#This Row],[Broj bodova - Vesna Gajević]]+Table510[[#This Row],[Broj bodova - Ivana Mrvaljević]]+Table510[[#This Row],[Broj bodova - Dragan Koprivica]])/3</f>
        <v>46</v>
      </c>
      <c r="G69" s="20">
        <v>7960</v>
      </c>
      <c r="H69" s="33">
        <v>0</v>
      </c>
      <c r="I69" s="32">
        <f>Table510[[#This Row],[Odobreni iznos sredstava (€)]]/Table510[[#This Row],[Traženi iznos sredstava (€)]]*100</f>
        <v>0</v>
      </c>
    </row>
    <row r="70" spans="1:9" ht="79.5" customHeight="1" x14ac:dyDescent="0.25">
      <c r="A70" s="57" t="s">
        <v>36</v>
      </c>
      <c r="B70" s="69" t="s">
        <v>230</v>
      </c>
      <c r="C70" s="36">
        <v>46</v>
      </c>
      <c r="D70" s="36">
        <v>45</v>
      </c>
      <c r="E70" s="36">
        <v>46</v>
      </c>
      <c r="F70" s="32">
        <f>(Table510[[#This Row],[Broj bodova - Vesna Gajević]]+Table510[[#This Row],[Broj bodova - Ivana Mrvaljević]]+Table510[[#This Row],[Broj bodova - Dragan Koprivica]])/3</f>
        <v>45.666666666666664</v>
      </c>
      <c r="G70" s="24" t="s">
        <v>330</v>
      </c>
      <c r="H70" s="33">
        <v>0</v>
      </c>
      <c r="I70" s="32" t="e">
        <f>Table510[[#This Row],[Odobreni iznos sredstava (€)]]/Table510[[#This Row],[Traženi iznos sredstava (€)]]*100</f>
        <v>#VALUE!</v>
      </c>
    </row>
    <row r="71" spans="1:9" ht="30" x14ac:dyDescent="0.25">
      <c r="A71" s="57" t="s">
        <v>219</v>
      </c>
      <c r="B71" s="23" t="s">
        <v>39</v>
      </c>
      <c r="C71" s="36">
        <v>45</v>
      </c>
      <c r="D71" s="36">
        <v>45</v>
      </c>
      <c r="E71" s="36">
        <v>46</v>
      </c>
      <c r="F71" s="32">
        <f>(Table510[[#This Row],[Broj bodova - Vesna Gajević]]+Table510[[#This Row],[Broj bodova - Ivana Mrvaljević]]+Table510[[#This Row],[Broj bodova - Dragan Koprivica]])/3</f>
        <v>45.333333333333336</v>
      </c>
      <c r="G71" s="24">
        <v>14900</v>
      </c>
      <c r="H71" s="33">
        <v>0</v>
      </c>
      <c r="I71" s="32">
        <f>Table510[[#This Row],[Odobreni iznos sredstava (€)]]/Table510[[#This Row],[Traženi iznos sredstava (€)]]*100</f>
        <v>0</v>
      </c>
    </row>
    <row r="72" spans="1:9" ht="45" x14ac:dyDescent="0.25">
      <c r="A72" s="59" t="s">
        <v>234</v>
      </c>
      <c r="B72" s="47" t="s">
        <v>235</v>
      </c>
      <c r="C72" s="48">
        <v>45</v>
      </c>
      <c r="D72" s="48">
        <v>45</v>
      </c>
      <c r="E72" s="48">
        <v>45</v>
      </c>
      <c r="F72" s="43">
        <f>(Table510[[#This Row],[Broj bodova - Vesna Gajević]]+Table510[[#This Row],[Broj bodova - Ivana Mrvaljević]]+Table510[[#This Row],[Broj bodova - Dragan Koprivica]])/3</f>
        <v>45</v>
      </c>
      <c r="G72" s="49" t="s">
        <v>332</v>
      </c>
      <c r="H72" s="45">
        <v>0</v>
      </c>
      <c r="I72" s="43">
        <f>Table510[[#This Row],[Odobreni iznos sredstava (€)]]/Table510[[#This Row],[Traženi iznos sredstava (€)]]*100</f>
        <v>0</v>
      </c>
    </row>
    <row r="73" spans="1:9" ht="30" x14ac:dyDescent="0.25">
      <c r="A73" s="57" t="s">
        <v>204</v>
      </c>
      <c r="B73" s="23" t="s">
        <v>205</v>
      </c>
      <c r="C73" s="36">
        <v>44.5</v>
      </c>
      <c r="D73" s="36">
        <v>44</v>
      </c>
      <c r="E73" s="36">
        <v>44</v>
      </c>
      <c r="F73" s="32">
        <f>(Table510[[#This Row],[Broj bodova - Vesna Gajević]]+Table510[[#This Row],[Broj bodova - Ivana Mrvaljević]]+Table510[[#This Row],[Broj bodova - Dragan Koprivica]])/3</f>
        <v>44.166666666666664</v>
      </c>
      <c r="G73" s="24" t="s">
        <v>323</v>
      </c>
      <c r="H73" s="33">
        <v>0</v>
      </c>
      <c r="I73" s="32" t="e">
        <f>Table510[[#This Row],[Odobreni iznos sredstava (€)]]/Table510[[#This Row],[Traženi iznos sredstava (€)]]*100</f>
        <v>#VALUE!</v>
      </c>
    </row>
    <row r="74" spans="1:9" x14ac:dyDescent="0.25">
      <c r="A74" s="58" t="s">
        <v>157</v>
      </c>
      <c r="B74" s="18" t="s">
        <v>158</v>
      </c>
      <c r="C74" s="31">
        <v>44</v>
      </c>
      <c r="D74" s="31">
        <v>44</v>
      </c>
      <c r="E74" s="31">
        <v>44</v>
      </c>
      <c r="F74" s="32">
        <f>(Table510[[#This Row],[Broj bodova - Vesna Gajević]]+Table510[[#This Row],[Broj bodova - Ivana Mrvaljević]]+Table510[[#This Row],[Broj bodova - Dragan Koprivica]])/3</f>
        <v>44</v>
      </c>
      <c r="G74" s="21">
        <v>10225</v>
      </c>
      <c r="H74" s="33">
        <v>0</v>
      </c>
      <c r="I74" s="32">
        <f>Table510[[#This Row],[Odobreni iznos sredstava (€)]]/Table510[[#This Row],[Traženi iznos sredstava (€)]]*100</f>
        <v>0</v>
      </c>
    </row>
    <row r="75" spans="1:9" x14ac:dyDescent="0.25">
      <c r="A75" s="59" t="s">
        <v>200</v>
      </c>
      <c r="B75" s="19" t="s">
        <v>201</v>
      </c>
      <c r="C75" s="36">
        <v>45</v>
      </c>
      <c r="D75" s="36">
        <v>44</v>
      </c>
      <c r="E75" s="36">
        <v>43</v>
      </c>
      <c r="F75" s="32">
        <f>(Table510[[#This Row],[Broj bodova - Vesna Gajević]]+Table510[[#This Row],[Broj bodova - Ivana Mrvaljević]]+Table510[[#This Row],[Broj bodova - Dragan Koprivica]])/3</f>
        <v>44</v>
      </c>
      <c r="G75" s="22" t="s">
        <v>322</v>
      </c>
      <c r="H75" s="33">
        <v>0</v>
      </c>
      <c r="I75" s="32">
        <f>Table510[[#This Row],[Odobreni iznos sredstava (€)]]/Table510[[#This Row],[Traženi iznos sredstava (€)]]*100</f>
        <v>0</v>
      </c>
    </row>
    <row r="76" spans="1:9" ht="30" x14ac:dyDescent="0.25">
      <c r="A76" s="60" t="s">
        <v>282</v>
      </c>
      <c r="B76" s="27" t="s">
        <v>283</v>
      </c>
      <c r="C76" s="36">
        <v>43</v>
      </c>
      <c r="D76" s="36">
        <v>42</v>
      </c>
      <c r="E76" s="36">
        <v>42</v>
      </c>
      <c r="F76" s="32">
        <f>(Table510[[#This Row],[Broj bodova - Vesna Gajević]]+Table510[[#This Row],[Broj bodova - Ivana Mrvaljević]]+Table510[[#This Row],[Broj bodova - Dragan Koprivica]])/3</f>
        <v>42.333333333333336</v>
      </c>
      <c r="G76" s="29" t="s">
        <v>346</v>
      </c>
      <c r="H76" s="33">
        <v>0</v>
      </c>
      <c r="I76" s="32" t="e">
        <f>Table510[[#This Row],[Odobreni iznos sredstava (€)]]/Table510[[#This Row],[Traženi iznos sredstava (€)]]*100</f>
        <v>#VALUE!</v>
      </c>
    </row>
    <row r="77" spans="1:9" ht="55.5" customHeight="1" x14ac:dyDescent="0.25">
      <c r="A77" s="58" t="s">
        <v>303</v>
      </c>
      <c r="B77" s="18" t="s">
        <v>304</v>
      </c>
      <c r="C77" s="36">
        <v>43</v>
      </c>
      <c r="D77" s="36">
        <v>40.5</v>
      </c>
      <c r="E77" s="36">
        <v>43.5</v>
      </c>
      <c r="F77" s="32">
        <f>(Table510[[#This Row],[Broj bodova - Vesna Gajević]]+Table510[[#This Row],[Broj bodova - Ivana Mrvaljević]]+Table510[[#This Row],[Broj bodova - Dragan Koprivica]])/3</f>
        <v>42.333333333333336</v>
      </c>
      <c r="G77" s="21">
        <v>14346</v>
      </c>
      <c r="H77" s="33">
        <v>0</v>
      </c>
      <c r="I77" s="32">
        <f>Table510[[#This Row],[Odobreni iznos sredstava (€)]]/Table510[[#This Row],[Traženi iznos sredstava (€)]]*100</f>
        <v>0</v>
      </c>
    </row>
    <row r="78" spans="1:9" ht="60" x14ac:dyDescent="0.25">
      <c r="A78" s="59" t="s">
        <v>215</v>
      </c>
      <c r="B78" s="19" t="s">
        <v>216</v>
      </c>
      <c r="C78" s="36">
        <v>41</v>
      </c>
      <c r="D78" s="36">
        <v>43</v>
      </c>
      <c r="E78" s="36">
        <v>42</v>
      </c>
      <c r="F78" s="32">
        <f>(Table510[[#This Row],[Broj bodova - Vesna Gajević]]+Table510[[#This Row],[Broj bodova - Ivana Mrvaljević]]+Table510[[#This Row],[Broj bodova - Dragan Koprivica]])/3</f>
        <v>42</v>
      </c>
      <c r="G78" s="22" t="s">
        <v>325</v>
      </c>
      <c r="H78" s="33">
        <v>0</v>
      </c>
      <c r="I78" s="32" t="e">
        <f>Table510[[#This Row],[Odobreni iznos sredstava (€)]]/Table510[[#This Row],[Traženi iznos sredstava (€)]]*100</f>
        <v>#VALUE!</v>
      </c>
    </row>
    <row r="79" spans="1:9" ht="30" x14ac:dyDescent="0.25">
      <c r="A79" s="57" t="s">
        <v>261</v>
      </c>
      <c r="B79" s="23" t="s">
        <v>262</v>
      </c>
      <c r="C79" s="31">
        <v>42</v>
      </c>
      <c r="D79" s="31">
        <v>42</v>
      </c>
      <c r="E79" s="31">
        <v>42</v>
      </c>
      <c r="F79" s="32">
        <f>(Table510[[#This Row],[Broj bodova - Vesna Gajević]]+Table510[[#This Row],[Broj bodova - Ivana Mrvaljević]]+Table510[[#This Row],[Broj bodova - Dragan Koprivica]])/3</f>
        <v>42</v>
      </c>
      <c r="G79" s="24">
        <v>8140</v>
      </c>
      <c r="H79" s="33">
        <v>0</v>
      </c>
      <c r="I79" s="32">
        <f>Table510[[#This Row],[Odobreni iznos sredstava (€)]]/Table510[[#This Row],[Traženi iznos sredstava (€)]]*100</f>
        <v>0</v>
      </c>
    </row>
    <row r="80" spans="1:9" ht="45" x14ac:dyDescent="0.25">
      <c r="A80" s="60" t="s">
        <v>194</v>
      </c>
      <c r="B80" s="27" t="s">
        <v>195</v>
      </c>
      <c r="C80" s="36">
        <v>42</v>
      </c>
      <c r="D80" s="36">
        <v>42</v>
      </c>
      <c r="E80" s="36">
        <v>42</v>
      </c>
      <c r="F80" s="32">
        <f>(Table510[[#This Row],[Broj bodova - Vesna Gajević]]+Table510[[#This Row],[Broj bodova - Ivana Mrvaljević]]+Table510[[#This Row],[Broj bodova - Dragan Koprivica]])/3</f>
        <v>42</v>
      </c>
      <c r="G80" s="29" t="s">
        <v>320</v>
      </c>
      <c r="H80" s="33">
        <v>0</v>
      </c>
      <c r="I80" s="32" t="e">
        <f>Table510[[#This Row],[Odobreni iznos sredstava (€)]]/Table510[[#This Row],[Traženi iznos sredstava (€)]]*100</f>
        <v>#VALUE!</v>
      </c>
    </row>
    <row r="81" spans="1:9" ht="75" x14ac:dyDescent="0.25">
      <c r="A81" s="60" t="s">
        <v>186</v>
      </c>
      <c r="B81" s="27" t="s">
        <v>187</v>
      </c>
      <c r="C81" s="36">
        <v>43</v>
      </c>
      <c r="D81" s="36">
        <v>41</v>
      </c>
      <c r="E81" s="36">
        <v>41</v>
      </c>
      <c r="F81" s="32">
        <f>(Table510[[#This Row],[Broj bodova - Vesna Gajević]]+Table510[[#This Row],[Broj bodova - Ivana Mrvaljević]]+Table510[[#This Row],[Broj bodova - Dragan Koprivica]])/3</f>
        <v>41.666666666666664</v>
      </c>
      <c r="G81" s="29" t="s">
        <v>317</v>
      </c>
      <c r="H81" s="33">
        <v>0</v>
      </c>
      <c r="I81" s="32" t="e">
        <f>Table510[[#This Row],[Odobreni iznos sredstava (€)]]/Table510[[#This Row],[Traženi iznos sredstava (€)]]*100</f>
        <v>#VALUE!</v>
      </c>
    </row>
    <row r="82" spans="1:9" ht="30" x14ac:dyDescent="0.25">
      <c r="A82" s="58" t="s">
        <v>145</v>
      </c>
      <c r="B82" s="28" t="s">
        <v>146</v>
      </c>
      <c r="C82" s="31">
        <v>41</v>
      </c>
      <c r="D82" s="31">
        <v>41</v>
      </c>
      <c r="E82" s="31">
        <v>41</v>
      </c>
      <c r="F82" s="32">
        <f>(Table510[[#This Row],[Broj bodova - Vesna Gajević]]+Table510[[#This Row],[Broj bodova - Ivana Mrvaljević]]+Table510[[#This Row],[Broj bodova - Dragan Koprivica]])/3</f>
        <v>41</v>
      </c>
      <c r="G82" s="30">
        <v>3539</v>
      </c>
      <c r="H82" s="33">
        <v>0</v>
      </c>
      <c r="I82" s="32">
        <f>Table510[[#This Row],[Odobreni iznos sredstava (€)]]/Table510[[#This Row],[Traženi iznos sredstava (€)]]*100</f>
        <v>0</v>
      </c>
    </row>
    <row r="83" spans="1:9" ht="45" x14ac:dyDescent="0.25">
      <c r="A83" s="59" t="s">
        <v>180</v>
      </c>
      <c r="B83" s="19" t="s">
        <v>181</v>
      </c>
      <c r="C83" s="31">
        <v>41</v>
      </c>
      <c r="D83" s="31">
        <v>41</v>
      </c>
      <c r="E83" s="31">
        <v>41</v>
      </c>
      <c r="F83" s="32">
        <f>(Table510[[#This Row],[Broj bodova - Vesna Gajević]]+Table510[[#This Row],[Broj bodova - Ivana Mrvaljević]]+Table510[[#This Row],[Broj bodova - Dragan Koprivica]])/3</f>
        <v>41</v>
      </c>
      <c r="G83" s="22" t="s">
        <v>316</v>
      </c>
      <c r="H83" s="33">
        <v>0</v>
      </c>
      <c r="I83" s="32">
        <f>Table510[[#This Row],[Odobreni iznos sredstava (€)]]/Table510[[#This Row],[Traženi iznos sredstava (€)]]*100</f>
        <v>0</v>
      </c>
    </row>
    <row r="84" spans="1:9" x14ac:dyDescent="0.25">
      <c r="A84" s="58" t="s">
        <v>192</v>
      </c>
      <c r="B84" s="18" t="s">
        <v>193</v>
      </c>
      <c r="C84" s="36">
        <v>41</v>
      </c>
      <c r="D84" s="36">
        <v>41</v>
      </c>
      <c r="E84" s="36">
        <v>41</v>
      </c>
      <c r="F84" s="32">
        <f>(Table510[[#This Row],[Broj bodova - Vesna Gajević]]+Table510[[#This Row],[Broj bodova - Ivana Mrvaljević]]+Table510[[#This Row],[Broj bodova - Dragan Koprivica]])/3</f>
        <v>41</v>
      </c>
      <c r="G84" s="21">
        <v>10625</v>
      </c>
      <c r="H84" s="33">
        <v>0</v>
      </c>
      <c r="I84" s="32">
        <f>Table510[[#This Row],[Odobreni iznos sredstava (€)]]/Table510[[#This Row],[Traženi iznos sredstava (€)]]*100</f>
        <v>0</v>
      </c>
    </row>
    <row r="85" spans="1:9" ht="45" x14ac:dyDescent="0.25">
      <c r="A85" s="60" t="s">
        <v>251</v>
      </c>
      <c r="B85" s="27" t="s">
        <v>252</v>
      </c>
      <c r="C85" s="31">
        <v>41</v>
      </c>
      <c r="D85" s="31">
        <v>41</v>
      </c>
      <c r="E85" s="31">
        <v>41</v>
      </c>
      <c r="F85" s="32">
        <f>(Table510[[#This Row],[Broj bodova - Vesna Gajević]]+Table510[[#This Row],[Broj bodova - Ivana Mrvaljević]]+Table510[[#This Row],[Broj bodova - Dragan Koprivica]])/3</f>
        <v>41</v>
      </c>
      <c r="G85" s="29" t="s">
        <v>336</v>
      </c>
      <c r="H85" s="33">
        <v>0</v>
      </c>
      <c r="I85" s="32" t="e">
        <f>Table510[[#This Row],[Odobreni iznos sredstava (€)]]/Table510[[#This Row],[Traženi iznos sredstava (€)]]*100</f>
        <v>#VALUE!</v>
      </c>
    </row>
    <row r="86" spans="1:9" ht="53.25" customHeight="1" x14ac:dyDescent="0.25">
      <c r="A86" s="57" t="s">
        <v>247</v>
      </c>
      <c r="B86" s="23" t="s">
        <v>248</v>
      </c>
      <c r="C86" s="36">
        <v>40</v>
      </c>
      <c r="D86" s="36">
        <v>40</v>
      </c>
      <c r="E86" s="36">
        <v>39</v>
      </c>
      <c r="F86" s="32">
        <f>(Table510[[#This Row],[Broj bodova - Vesna Gajević]]+Table510[[#This Row],[Broj bodova - Ivana Mrvaljević]]+Table510[[#This Row],[Broj bodova - Dragan Koprivica]])/3</f>
        <v>39.666666666666664</v>
      </c>
      <c r="G86" s="24">
        <v>7330</v>
      </c>
      <c r="H86" s="33">
        <v>0</v>
      </c>
      <c r="I86" s="32">
        <f>Table510[[#This Row],[Odobreni iznos sredstava (€)]]/Table510[[#This Row],[Traženi iznos sredstava (€)]]*100</f>
        <v>0</v>
      </c>
    </row>
    <row r="87" spans="1:9" ht="30" x14ac:dyDescent="0.25">
      <c r="A87" s="58" t="s">
        <v>171</v>
      </c>
      <c r="B87" s="18" t="s">
        <v>172</v>
      </c>
      <c r="C87" s="31">
        <v>40</v>
      </c>
      <c r="D87" s="31">
        <v>39</v>
      </c>
      <c r="E87" s="31">
        <v>39</v>
      </c>
      <c r="F87" s="32">
        <f>(Table510[[#This Row],[Broj bodova - Vesna Gajević]]+Table510[[#This Row],[Broj bodova - Ivana Mrvaljević]]+Table510[[#This Row],[Broj bodova - Dragan Koprivica]])/3</f>
        <v>39.333333333333336</v>
      </c>
      <c r="G87" s="21">
        <v>7600</v>
      </c>
      <c r="H87" s="33">
        <v>0</v>
      </c>
      <c r="I87" s="32">
        <f>Table510[[#This Row],[Odobreni iznos sredstava (€)]]/Table510[[#This Row],[Traženi iznos sredstava (€)]]*100</f>
        <v>0</v>
      </c>
    </row>
    <row r="88" spans="1:9" ht="45" x14ac:dyDescent="0.25">
      <c r="A88" s="58" t="s">
        <v>305</v>
      </c>
      <c r="B88" s="18" t="s">
        <v>306</v>
      </c>
      <c r="C88" s="31">
        <v>39</v>
      </c>
      <c r="D88" s="31">
        <v>39</v>
      </c>
      <c r="E88" s="31">
        <v>39</v>
      </c>
      <c r="F88" s="32">
        <f>(Table510[[#This Row],[Broj bodova - Vesna Gajević]]+Table510[[#This Row],[Broj bodova - Ivana Mrvaljević]]+Table510[[#This Row],[Broj bodova - Dragan Koprivica]])/3</f>
        <v>39</v>
      </c>
      <c r="G88" s="21">
        <v>14994</v>
      </c>
      <c r="H88" s="33">
        <v>0</v>
      </c>
      <c r="I88" s="32">
        <f>Table510[[#This Row],[Odobreni iznos sredstava (€)]]/Table510[[#This Row],[Traženi iznos sredstava (€)]]*100</f>
        <v>0</v>
      </c>
    </row>
    <row r="89" spans="1:9" ht="30" x14ac:dyDescent="0.25">
      <c r="A89" s="58" t="s">
        <v>168</v>
      </c>
      <c r="B89" s="28" t="s">
        <v>169</v>
      </c>
      <c r="C89" s="31">
        <v>39</v>
      </c>
      <c r="D89" s="31">
        <v>39</v>
      </c>
      <c r="E89" s="31">
        <v>39</v>
      </c>
      <c r="F89" s="32">
        <f>(Table510[[#This Row],[Broj bodova - Vesna Gajević]]+Table510[[#This Row],[Broj bodova - Ivana Mrvaljević]]+Table510[[#This Row],[Broj bodova - Dragan Koprivica]])/3</f>
        <v>39</v>
      </c>
      <c r="G89" s="30">
        <v>14350</v>
      </c>
      <c r="H89" s="33">
        <v>0</v>
      </c>
      <c r="I89" s="32">
        <f>Table510[[#This Row],[Odobreni iznos sredstava (€)]]/Table510[[#This Row],[Traženi iznos sredstava (€)]]*100</f>
        <v>0</v>
      </c>
    </row>
    <row r="90" spans="1:9" s="50" customFormat="1" ht="30" x14ac:dyDescent="0.25">
      <c r="A90" s="60" t="s">
        <v>287</v>
      </c>
      <c r="B90" s="27" t="s">
        <v>288</v>
      </c>
      <c r="C90" s="36">
        <v>38</v>
      </c>
      <c r="D90" s="36">
        <v>38.5</v>
      </c>
      <c r="E90" s="36">
        <v>38</v>
      </c>
      <c r="F90" s="32">
        <f>(Table510[[#This Row],[Broj bodova - Vesna Gajević]]+Table510[[#This Row],[Broj bodova - Ivana Mrvaljević]]+Table510[[#This Row],[Broj bodova - Dragan Koprivica]])/3</f>
        <v>38.166666666666664</v>
      </c>
      <c r="G90" s="29" t="s">
        <v>348</v>
      </c>
      <c r="H90" s="33">
        <v>0</v>
      </c>
      <c r="I90" s="32" t="e">
        <f>Table510[[#This Row],[Odobreni iznos sredstava (€)]]/Table510[[#This Row],[Traženi iznos sredstava (€)]]*100</f>
        <v>#VALUE!</v>
      </c>
    </row>
    <row r="91" spans="1:9" s="50" customFormat="1" ht="45" customHeight="1" x14ac:dyDescent="0.25">
      <c r="A91" s="59" t="s">
        <v>273</v>
      </c>
      <c r="B91" s="19" t="s">
        <v>274</v>
      </c>
      <c r="C91" s="36">
        <v>38</v>
      </c>
      <c r="D91" s="36">
        <v>37</v>
      </c>
      <c r="E91" s="36">
        <v>38</v>
      </c>
      <c r="F91" s="32">
        <f>(Table510[[#This Row],[Broj bodova - Vesna Gajević]]+Table510[[#This Row],[Broj bodova - Ivana Mrvaljević]]+Table510[[#This Row],[Broj bodova - Dragan Koprivica]])/3</f>
        <v>37.666666666666664</v>
      </c>
      <c r="G91" s="22" t="s">
        <v>344</v>
      </c>
      <c r="H91" s="33">
        <v>0</v>
      </c>
      <c r="I91" s="32" t="e">
        <f>Table510[[#This Row],[Odobreni iznos sredstava (€)]]/Table510[[#This Row],[Traženi iznos sredstava (€)]]*100</f>
        <v>#VALUE!</v>
      </c>
    </row>
    <row r="92" spans="1:9" ht="30" x14ac:dyDescent="0.25">
      <c r="A92" s="58" t="s">
        <v>164</v>
      </c>
      <c r="B92" s="18" t="s">
        <v>165</v>
      </c>
      <c r="C92" s="31">
        <v>37</v>
      </c>
      <c r="D92" s="31">
        <v>37</v>
      </c>
      <c r="E92" s="31">
        <v>37</v>
      </c>
      <c r="F92" s="32">
        <f>(Table510[[#This Row],[Broj bodova - Vesna Gajević]]+Table510[[#This Row],[Broj bodova - Ivana Mrvaljević]]+Table510[[#This Row],[Broj bodova - Dragan Koprivica]])/3</f>
        <v>37</v>
      </c>
      <c r="G92" s="21" t="s">
        <v>311</v>
      </c>
      <c r="H92" s="33">
        <v>0</v>
      </c>
      <c r="I92" s="32" t="e">
        <f>Table510[[#This Row],[Odobreni iznos sredstava (€)]]/Table510[[#This Row],[Traženi iznos sredstava (€)]]*100</f>
        <v>#VALUE!</v>
      </c>
    </row>
    <row r="93" spans="1:9" ht="30" x14ac:dyDescent="0.25">
      <c r="A93" s="60" t="s">
        <v>301</v>
      </c>
      <c r="B93" s="27" t="s">
        <v>302</v>
      </c>
      <c r="C93" s="36">
        <v>37</v>
      </c>
      <c r="D93" s="36">
        <v>37</v>
      </c>
      <c r="E93" s="36">
        <v>37</v>
      </c>
      <c r="F93" s="32">
        <f>(Table510[[#This Row],[Broj bodova - Vesna Gajević]]+Table510[[#This Row],[Broj bodova - Ivana Mrvaljević]]+Table510[[#This Row],[Broj bodova - Dragan Koprivica]])/3</f>
        <v>37</v>
      </c>
      <c r="G93" s="29" t="s">
        <v>351</v>
      </c>
      <c r="H93" s="33">
        <v>0</v>
      </c>
      <c r="I93" s="32" t="e">
        <f>Table510[[#This Row],[Odobreni iznos sredstava (€)]]/Table510[[#This Row],[Traženi iznos sredstava (€)]]*100</f>
        <v>#VALUE!</v>
      </c>
    </row>
    <row r="94" spans="1:9" ht="45" x14ac:dyDescent="0.25">
      <c r="A94" s="60" t="s">
        <v>188</v>
      </c>
      <c r="B94" s="27" t="s">
        <v>189</v>
      </c>
      <c r="C94" s="31">
        <v>37</v>
      </c>
      <c r="D94" s="31">
        <v>37</v>
      </c>
      <c r="E94" s="31">
        <v>37</v>
      </c>
      <c r="F94" s="32">
        <f>(Table510[[#This Row],[Broj bodova - Vesna Gajević]]+Table510[[#This Row],[Broj bodova - Ivana Mrvaljević]]+Table510[[#This Row],[Broj bodova - Dragan Koprivica]])/3</f>
        <v>37</v>
      </c>
      <c r="G94" s="29" t="s">
        <v>318</v>
      </c>
      <c r="H94" s="33">
        <v>0</v>
      </c>
      <c r="I94" s="32" t="e">
        <f>Table510[[#This Row],[Odobreni iznos sredstava (€)]]/Table510[[#This Row],[Traženi iznos sredstava (€)]]*100</f>
        <v>#VALUE!</v>
      </c>
    </row>
    <row r="95" spans="1:9" ht="30" x14ac:dyDescent="0.25">
      <c r="A95" s="57" t="s">
        <v>43</v>
      </c>
      <c r="B95" s="17" t="s">
        <v>44</v>
      </c>
      <c r="C95" s="36">
        <v>37</v>
      </c>
      <c r="D95" s="36">
        <v>37</v>
      </c>
      <c r="E95" s="36">
        <v>37</v>
      </c>
      <c r="F95" s="32">
        <f>(Table510[[#This Row],[Broj bodova - Vesna Gajević]]+Table510[[#This Row],[Broj bodova - Ivana Mrvaljević]]+Table510[[#This Row],[Broj bodova - Dragan Koprivica]])/3</f>
        <v>37</v>
      </c>
      <c r="G95" s="20">
        <v>11960</v>
      </c>
      <c r="H95" s="33">
        <v>0</v>
      </c>
      <c r="I95" s="32">
        <f>Table510[[#This Row],[Odobreni iznos sredstava (€)]]/Table510[[#This Row],[Traženi iznos sredstava (€)]]*100</f>
        <v>0</v>
      </c>
    </row>
    <row r="96" spans="1:9" ht="30" x14ac:dyDescent="0.25">
      <c r="A96" s="58" t="s">
        <v>184</v>
      </c>
      <c r="B96" s="18" t="s">
        <v>185</v>
      </c>
      <c r="C96" s="31">
        <v>35</v>
      </c>
      <c r="D96" s="31">
        <v>37</v>
      </c>
      <c r="E96" s="31">
        <v>37</v>
      </c>
      <c r="F96" s="32">
        <f>(Table510[[#This Row],[Broj bodova - Vesna Gajević]]+Table510[[#This Row],[Broj bodova - Ivana Mrvaljević]]+Table510[[#This Row],[Broj bodova - Dragan Koprivica]])/3</f>
        <v>36.333333333333336</v>
      </c>
      <c r="G96" s="21">
        <v>4440</v>
      </c>
      <c r="H96" s="33">
        <v>0</v>
      </c>
      <c r="I96" s="32">
        <f>Table510[[#This Row],[Odobreni iznos sredstava (€)]]/Table510[[#This Row],[Traženi iznos sredstava (€)]]*100</f>
        <v>0</v>
      </c>
    </row>
    <row r="97" spans="1:9" ht="30" x14ac:dyDescent="0.25">
      <c r="A97" s="57" t="s">
        <v>32</v>
      </c>
      <c r="B97" s="17" t="s">
        <v>258</v>
      </c>
      <c r="C97" s="36">
        <v>36</v>
      </c>
      <c r="D97" s="36">
        <v>36</v>
      </c>
      <c r="E97" s="36">
        <v>36</v>
      </c>
      <c r="F97" s="32">
        <f>(Table510[[#This Row],[Broj bodova - Vesna Gajević]]+Table510[[#This Row],[Broj bodova - Ivana Mrvaljević]]+Table510[[#This Row],[Broj bodova - Dragan Koprivica]])/3</f>
        <v>36</v>
      </c>
      <c r="G97" s="20">
        <v>12446</v>
      </c>
      <c r="H97" s="33">
        <v>0</v>
      </c>
      <c r="I97" s="32">
        <f>Table510[[#This Row],[Odobreni iznos sredstava (€)]]/Table510[[#This Row],[Traženi iznos sredstava (€)]]*100</f>
        <v>0</v>
      </c>
    </row>
    <row r="98" spans="1:9" ht="30" x14ac:dyDescent="0.25">
      <c r="A98" s="60" t="s">
        <v>220</v>
      </c>
      <c r="B98" s="34" t="s">
        <v>221</v>
      </c>
      <c r="C98" s="36">
        <v>46</v>
      </c>
      <c r="D98" s="36">
        <v>46</v>
      </c>
      <c r="E98" s="36">
        <v>46</v>
      </c>
      <c r="F98" s="32">
        <f>(Table510[[#This Row],[Broj bodova - Vesna Gajević]]+Table510[[#This Row],[Broj bodova - Ivana Mrvaljević]]+Table510[[#This Row],[Broj bodova - Dragan Koprivica]])/3</f>
        <v>46</v>
      </c>
      <c r="G98" s="35" t="s">
        <v>327</v>
      </c>
      <c r="H98" s="33">
        <v>0</v>
      </c>
      <c r="I98" s="32" t="e">
        <f>Table510[[#This Row],[Odobreni iznos sredstava (€)]]/Table510[[#This Row],[Traženi iznos sredstava (€)]]*100</f>
        <v>#VALUE!</v>
      </c>
    </row>
    <row r="99" spans="1:9" ht="45" x14ac:dyDescent="0.25">
      <c r="A99" s="58" t="s">
        <v>356</v>
      </c>
      <c r="B99" s="18" t="s">
        <v>152</v>
      </c>
      <c r="C99" s="31">
        <v>0</v>
      </c>
      <c r="D99" s="31">
        <v>0</v>
      </c>
      <c r="E99" s="31">
        <v>0</v>
      </c>
      <c r="F99" s="32">
        <f>(Table510[[#This Row],[Broj bodova - Vesna Gajević]]+Table510[[#This Row],[Broj bodova - Ivana Mrvaljević]]+Table510[[#This Row],[Broj bodova - Dragan Koprivica]])/3</f>
        <v>0</v>
      </c>
      <c r="G99" s="21">
        <v>10920</v>
      </c>
      <c r="H99" s="33">
        <v>0</v>
      </c>
      <c r="I99" s="32">
        <f>Table510[[#This Row],[Odobreni iznos sredstava (€)]]/Table510[[#This Row],[Traženi iznos sredstava (€)]]*100</f>
        <v>0</v>
      </c>
    </row>
    <row r="100" spans="1:9" ht="60" x14ac:dyDescent="0.25">
      <c r="A100" s="57" t="s">
        <v>361</v>
      </c>
      <c r="B100" s="23" t="s">
        <v>155</v>
      </c>
      <c r="C100" s="31">
        <v>0</v>
      </c>
      <c r="D100" s="31">
        <v>0</v>
      </c>
      <c r="E100" s="31">
        <v>0</v>
      </c>
      <c r="F100" s="32">
        <f>(Table510[[#This Row],[Broj bodova - Vesna Gajević]]+Table510[[#This Row],[Broj bodova - Ivana Mrvaljević]]+Table510[[#This Row],[Broj bodova - Dragan Koprivica]])/3</f>
        <v>0</v>
      </c>
      <c r="G100" s="24">
        <v>8560</v>
      </c>
      <c r="H100" s="33">
        <v>0</v>
      </c>
      <c r="I100" s="32">
        <f>Table510[[#This Row],[Odobreni iznos sredstava (€)]]/Table510[[#This Row],[Traženi iznos sredstava (€)]]*100</f>
        <v>0</v>
      </c>
    </row>
    <row r="101" spans="1:9" ht="30" x14ac:dyDescent="0.25">
      <c r="A101" s="59" t="s">
        <v>357</v>
      </c>
      <c r="B101" s="25" t="s">
        <v>199</v>
      </c>
      <c r="C101" s="36">
        <v>0</v>
      </c>
      <c r="D101" s="36">
        <v>0</v>
      </c>
      <c r="E101" s="36">
        <v>0</v>
      </c>
      <c r="F101" s="32">
        <f>(Table510[[#This Row],[Broj bodova - Vesna Gajević]]+Table510[[#This Row],[Broj bodova - Ivana Mrvaljević]]+Table510[[#This Row],[Broj bodova - Dragan Koprivica]])/3</f>
        <v>0</v>
      </c>
      <c r="G101" s="26" t="s">
        <v>321</v>
      </c>
      <c r="H101" s="33">
        <v>0</v>
      </c>
      <c r="I101" s="32" t="e">
        <f>Table510[[#This Row],[Odobreni iznos sredstava (€)]]/Table510[[#This Row],[Traženi iznos sredstava (€)]]*100</f>
        <v>#VALUE!</v>
      </c>
    </row>
    <row r="102" spans="1:9" ht="45" x14ac:dyDescent="0.25">
      <c r="A102" s="57" t="s">
        <v>359</v>
      </c>
      <c r="B102" s="17" t="s">
        <v>227</v>
      </c>
      <c r="C102" s="36">
        <v>0</v>
      </c>
      <c r="D102" s="36">
        <v>0</v>
      </c>
      <c r="E102" s="36">
        <v>0</v>
      </c>
      <c r="F102" s="32">
        <f>(Table510[[#This Row],[Broj bodova - Vesna Gajević]]+Table510[[#This Row],[Broj bodova - Ivana Mrvaljević]]+Table510[[#This Row],[Broj bodova - Dragan Koprivica]])/3</f>
        <v>0</v>
      </c>
      <c r="G102" s="20">
        <v>2156.0500000000002</v>
      </c>
      <c r="H102" s="33">
        <v>0</v>
      </c>
      <c r="I102" s="32">
        <f>Table510[[#This Row],[Odobreni iznos sredstava (€)]]/Table510[[#This Row],[Traženi iznos sredstava (€)]]*100</f>
        <v>0</v>
      </c>
    </row>
    <row r="103" spans="1:9" ht="60" customHeight="1" x14ac:dyDescent="0.25">
      <c r="A103" s="57" t="s">
        <v>355</v>
      </c>
      <c r="B103" s="23" t="s">
        <v>238</v>
      </c>
      <c r="C103" s="36">
        <v>0</v>
      </c>
      <c r="D103" s="36">
        <v>0</v>
      </c>
      <c r="E103" s="36">
        <v>0</v>
      </c>
      <c r="F103" s="32">
        <f>(Table510[[#This Row],[Broj bodova - Vesna Gajević]]+Table510[[#This Row],[Broj bodova - Ivana Mrvaljević]]+Table510[[#This Row],[Broj bodova - Dragan Koprivica]])/3</f>
        <v>0</v>
      </c>
      <c r="G103" s="24">
        <v>14800</v>
      </c>
      <c r="H103" s="33">
        <v>0</v>
      </c>
      <c r="I103" s="32">
        <f>Table510[[#This Row],[Odobreni iznos sredstava (€)]]/Table510[[#This Row],[Traženi iznos sredstava (€)]]*100</f>
        <v>0</v>
      </c>
    </row>
    <row r="104" spans="1:9" ht="32.25" customHeight="1" x14ac:dyDescent="0.25">
      <c r="A104" s="60" t="s">
        <v>360</v>
      </c>
      <c r="B104" s="27" t="s">
        <v>253</v>
      </c>
      <c r="C104" s="36">
        <v>0</v>
      </c>
      <c r="D104" s="36">
        <v>0</v>
      </c>
      <c r="E104" s="36">
        <v>0</v>
      </c>
      <c r="F104" s="32">
        <f>(Table510[[#This Row],[Broj bodova - Vesna Gajević]]+Table510[[#This Row],[Broj bodova - Ivana Mrvaljević]]+Table510[[#This Row],[Broj bodova - Dragan Koprivica]])/3</f>
        <v>0</v>
      </c>
      <c r="G104" s="29" t="s">
        <v>337</v>
      </c>
      <c r="H104" s="33">
        <v>0</v>
      </c>
      <c r="I104" s="32" t="e">
        <f>Table510[[#This Row],[Odobreni iznos sredstava (€)]]/Table510[[#This Row],[Traženi iznos sredstava (€)]]*100</f>
        <v>#VALUE!</v>
      </c>
    </row>
    <row r="105" spans="1:9" ht="30" x14ac:dyDescent="0.25">
      <c r="A105" s="58" t="s">
        <v>353</v>
      </c>
      <c r="B105" s="18" t="s">
        <v>270</v>
      </c>
      <c r="C105" s="36">
        <v>0</v>
      </c>
      <c r="D105" s="36">
        <v>0</v>
      </c>
      <c r="E105" s="36">
        <v>0</v>
      </c>
      <c r="F105" s="32">
        <f>(Table510[[#This Row],[Broj bodova - Vesna Gajević]]+Table510[[#This Row],[Broj bodova - Ivana Mrvaljević]]+Table510[[#This Row],[Broj bodova - Dragan Koprivica]])/3</f>
        <v>0</v>
      </c>
      <c r="G105" s="21">
        <v>4738.8900000000003</v>
      </c>
      <c r="H105" s="33">
        <v>0</v>
      </c>
      <c r="I105" s="32">
        <f>Table510[[#This Row],[Odobreni iznos sredstava (€)]]/Table510[[#This Row],[Traženi iznos sredstava (€)]]*100</f>
        <v>0</v>
      </c>
    </row>
    <row r="106" spans="1:9" x14ac:dyDescent="0.25">
      <c r="A106" s="59" t="s">
        <v>362</v>
      </c>
      <c r="B106" s="25" t="s">
        <v>285</v>
      </c>
      <c r="C106" s="31">
        <v>0</v>
      </c>
      <c r="D106" s="31">
        <v>0</v>
      </c>
      <c r="E106" s="31">
        <v>0</v>
      </c>
      <c r="F106" s="32">
        <f>(Table510[[#This Row],[Broj bodova - Vesna Gajević]]+Table510[[#This Row],[Broj bodova - Ivana Mrvaljević]]+Table510[[#This Row],[Broj bodova - Dragan Koprivica]])/3</f>
        <v>0</v>
      </c>
      <c r="G106" s="26" t="s">
        <v>347</v>
      </c>
      <c r="H106" s="33">
        <v>0</v>
      </c>
      <c r="I106" s="32" t="e">
        <f>Table510[[#This Row],[Odobreni iznos sredstava (€)]]/Table510[[#This Row],[Traženi iznos sredstava (€)]]*100</f>
        <v>#VALUE!</v>
      </c>
    </row>
    <row r="107" spans="1:9" ht="35.25" customHeight="1" x14ac:dyDescent="0.25">
      <c r="A107" s="58" t="s">
        <v>354</v>
      </c>
      <c r="B107" s="28" t="s">
        <v>286</v>
      </c>
      <c r="C107" s="31">
        <v>0</v>
      </c>
      <c r="D107" s="31">
        <v>0</v>
      </c>
      <c r="E107" s="31">
        <v>0</v>
      </c>
      <c r="F107" s="32">
        <f>(Table510[[#This Row],[Broj bodova - Vesna Gajević]]+Table510[[#This Row],[Broj bodova - Ivana Mrvaljević]]+Table510[[#This Row],[Broj bodova - Dragan Koprivica]])/3</f>
        <v>0</v>
      </c>
      <c r="G107" s="30">
        <v>5110</v>
      </c>
      <c r="H107" s="33">
        <v>0</v>
      </c>
      <c r="I107" s="32">
        <f>Table510[[#This Row],[Odobreni iznos sredstava (€)]]/Table510[[#This Row],[Traženi iznos sredstava (€)]]*100</f>
        <v>0</v>
      </c>
    </row>
    <row r="108" spans="1:9" ht="60" x14ac:dyDescent="0.25">
      <c r="A108" s="70" t="s">
        <v>358</v>
      </c>
      <c r="B108" s="52" t="s">
        <v>233</v>
      </c>
      <c r="C108" s="61">
        <v>0</v>
      </c>
      <c r="D108" s="61">
        <v>0</v>
      </c>
      <c r="E108" s="61">
        <v>0</v>
      </c>
      <c r="F108" s="32">
        <f>(Table510[[#This Row],[Broj bodova - Vesna Gajević]]+Table510[[#This Row],[Broj bodova - Ivana Mrvaljević]]+Table510[[#This Row],[Broj bodova - Dragan Koprivica]])/3</f>
        <v>0</v>
      </c>
      <c r="G108" s="53">
        <v>11513.2</v>
      </c>
      <c r="H108" s="65">
        <v>0</v>
      </c>
      <c r="I108" s="67">
        <f>Table510[[#This Row],[Odobreni iznos sredstava (€)]]/Table510[[#This Row],[Traženi iznos sredstava (€)]]*100</f>
        <v>0</v>
      </c>
    </row>
    <row r="109" spans="1:9" x14ac:dyDescent="0.25">
      <c r="A109" s="4"/>
      <c r="B109" s="4"/>
      <c r="C109" s="5"/>
      <c r="D109" s="5"/>
      <c r="E109" s="5"/>
      <c r="F109" s="6"/>
      <c r="G109" s="7"/>
      <c r="H109" s="7">
        <f>SUM(H7:H108)</f>
        <v>150891.59</v>
      </c>
      <c r="I109" s="6"/>
    </row>
    <row r="111" spans="1:9" ht="15.75" x14ac:dyDescent="0.25">
      <c r="A111" s="15" t="s">
        <v>48</v>
      </c>
      <c r="B111" s="15"/>
      <c r="C111" s="15"/>
      <c r="D111" s="15"/>
    </row>
    <row r="112" spans="1:9" ht="15.75" x14ac:dyDescent="0.25">
      <c r="A112" s="15" t="s">
        <v>49</v>
      </c>
      <c r="B112" s="15"/>
      <c r="C112" s="15"/>
      <c r="D112" s="15"/>
    </row>
  </sheetData>
  <mergeCells count="3">
    <mergeCell ref="A1:I1"/>
    <mergeCell ref="A3:I3"/>
    <mergeCell ref="A4:I4"/>
  </mergeCells>
  <pageMargins left="0.7" right="0.7" top="0.75" bottom="0.75" header="0.3" footer="0.3"/>
  <pageSetup scale="5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90" zoomScaleNormal="90" workbookViewId="0">
      <selection activeCell="G19" sqref="G19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</row>
    <row r="2" spans="1:10" ht="18.75" x14ac:dyDescent="0.3">
      <c r="A2" s="8" t="s">
        <v>12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54" t="s">
        <v>7</v>
      </c>
      <c r="B3" s="54"/>
      <c r="C3" s="54"/>
      <c r="D3" s="54"/>
      <c r="E3" s="54"/>
      <c r="F3" s="54"/>
      <c r="G3" s="54"/>
      <c r="H3" s="54"/>
      <c r="I3" s="54"/>
    </row>
    <row r="4" spans="1:10" ht="18.75" x14ac:dyDescent="0.3">
      <c r="A4" s="54" t="s">
        <v>76</v>
      </c>
      <c r="B4" s="54"/>
      <c r="C4" s="54"/>
      <c r="D4" s="54"/>
      <c r="E4" s="54"/>
      <c r="F4" s="54"/>
      <c r="G4" s="54"/>
      <c r="H4" s="54"/>
      <c r="I4" s="54"/>
    </row>
    <row r="6" spans="1:10" ht="42" customHeight="1" x14ac:dyDescent="0.25">
      <c r="A6" s="1" t="s">
        <v>1</v>
      </c>
      <c r="B6" s="1" t="s">
        <v>2</v>
      </c>
      <c r="C6" s="2" t="s">
        <v>8</v>
      </c>
      <c r="D6" s="2" t="s">
        <v>9</v>
      </c>
      <c r="E6" s="2" t="s">
        <v>10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 ht="50.25" customHeight="1" x14ac:dyDescent="0.25">
      <c r="A7" s="62" t="s">
        <v>63</v>
      </c>
      <c r="B7" s="14" t="s">
        <v>64</v>
      </c>
      <c r="C7" s="11">
        <v>85</v>
      </c>
      <c r="D7" s="11">
        <v>84.5</v>
      </c>
      <c r="E7" s="11">
        <v>88</v>
      </c>
      <c r="F7" s="9">
        <f>(Table5108[[#This Row],[Broj bodova - Vesna Gajević]]+Table5108[[#This Row],[Broj bodova - Ivana Mrvaljević]]+Table5108[[#This Row],[Broj bodova - Dragan Koprivica]])/3</f>
        <v>85.833333333333329</v>
      </c>
      <c r="G7" s="10">
        <v>24860</v>
      </c>
      <c r="H7" s="10">
        <v>15090</v>
      </c>
      <c r="I7" s="9">
        <f>Table5108[[#This Row],[Odobreni iznos sredstava (€)]]/Table5108[[#This Row],[Traženi iznos sredstava (€)]]*100</f>
        <v>60.69991954947708</v>
      </c>
      <c r="J7" s="3"/>
    </row>
    <row r="8" spans="1:10" x14ac:dyDescent="0.25">
      <c r="A8" s="62" t="s">
        <v>61</v>
      </c>
      <c r="B8" s="14" t="s">
        <v>62</v>
      </c>
      <c r="C8" s="11">
        <v>85</v>
      </c>
      <c r="D8" s="11">
        <v>86</v>
      </c>
      <c r="E8" s="11"/>
      <c r="F8" s="9">
        <v>85.5</v>
      </c>
      <c r="G8" s="10">
        <v>19150</v>
      </c>
      <c r="H8" s="10">
        <v>15050</v>
      </c>
      <c r="I8" s="9">
        <f>Table5108[[#This Row],[Odobreni iznos sredstava (€)]]/Table5108[[#This Row],[Traženi iznos sredstava (€)]]*100</f>
        <v>78.590078328981733</v>
      </c>
    </row>
    <row r="9" spans="1:10" x14ac:dyDescent="0.25">
      <c r="A9" s="62" t="s">
        <v>59</v>
      </c>
      <c r="B9" s="14" t="s">
        <v>60</v>
      </c>
      <c r="C9" s="11">
        <v>84.5</v>
      </c>
      <c r="D9" s="11">
        <v>84</v>
      </c>
      <c r="E9" s="11">
        <v>87.5</v>
      </c>
      <c r="F9" s="9">
        <f>(Table5108[[#This Row],[Broj bodova - Vesna Gajević]]+Table5108[[#This Row],[Broj bodova - Ivana Mrvaljević]]+Table5108[[#This Row],[Broj bodova - Dragan Koprivica]])/3</f>
        <v>85.333333333333329</v>
      </c>
      <c r="G9" s="10">
        <v>25065</v>
      </c>
      <c r="H9" s="10">
        <v>15045</v>
      </c>
      <c r="I9" s="9">
        <f>Table5108[[#This Row],[Odobreni iznos sredstava (€)]]/Table5108[[#This Row],[Traženi iznos sredstava (€)]]*100</f>
        <v>60.023937761819269</v>
      </c>
    </row>
    <row r="10" spans="1:10" x14ac:dyDescent="0.25">
      <c r="A10" s="62" t="s">
        <v>57</v>
      </c>
      <c r="B10" s="4" t="s">
        <v>58</v>
      </c>
      <c r="C10" s="11">
        <v>84</v>
      </c>
      <c r="D10" s="11">
        <v>86</v>
      </c>
      <c r="E10" s="11"/>
      <c r="F10" s="9">
        <v>85</v>
      </c>
      <c r="G10" s="10">
        <v>22656</v>
      </c>
      <c r="H10" s="10">
        <v>15000</v>
      </c>
      <c r="I10" s="9">
        <f>Table5108[[#This Row],[Odobreni iznos sredstava (€)]]/Table5108[[#This Row],[Traženi iznos sredstava (€)]]*100</f>
        <v>66.207627118644069</v>
      </c>
    </row>
    <row r="11" spans="1:10" ht="30" x14ac:dyDescent="0.25">
      <c r="A11" s="62" t="s">
        <v>65</v>
      </c>
      <c r="B11" s="14" t="s">
        <v>66</v>
      </c>
      <c r="C11" s="11">
        <v>82.5</v>
      </c>
      <c r="D11" s="11">
        <v>83</v>
      </c>
      <c r="E11" s="11">
        <v>89</v>
      </c>
      <c r="F11" s="9">
        <f>(Table5108[[#This Row],[Broj bodova - Vesna Gajević]]+Table5108[[#This Row],[Broj bodova - Ivana Mrvaljević]]+Table5108[[#This Row],[Broj bodova - Dragan Koprivica]])/3</f>
        <v>84.833333333333329</v>
      </c>
      <c r="G11" s="10">
        <v>29760</v>
      </c>
      <c r="H11" s="10">
        <v>15000</v>
      </c>
      <c r="I11" s="9">
        <f>Table5108[[#This Row],[Odobreni iznos sredstava (€)]]/Table5108[[#This Row],[Traženi iznos sredstava (€)]]*100</f>
        <v>50.403225806451616</v>
      </c>
    </row>
    <row r="12" spans="1:10" ht="30" x14ac:dyDescent="0.25">
      <c r="A12" s="62" t="s">
        <v>67</v>
      </c>
      <c r="B12" s="14" t="s">
        <v>68</v>
      </c>
      <c r="C12" s="11">
        <v>85</v>
      </c>
      <c r="D12" s="11">
        <v>84.5</v>
      </c>
      <c r="E12" s="11"/>
      <c r="F12" s="9">
        <v>84.75</v>
      </c>
      <c r="G12" s="10">
        <v>34880</v>
      </c>
      <c r="H12" s="10">
        <v>15000</v>
      </c>
      <c r="I12" s="9">
        <f>Table5108[[#This Row],[Odobreni iznos sredstava (€)]]/Table5108[[#This Row],[Traženi iznos sredstava (€)]]*100</f>
        <v>43.0045871559633</v>
      </c>
    </row>
    <row r="13" spans="1:10" x14ac:dyDescent="0.25">
      <c r="A13" s="62" t="s">
        <v>69</v>
      </c>
      <c r="B13" s="14" t="s">
        <v>70</v>
      </c>
      <c r="C13" s="11">
        <v>84.5</v>
      </c>
      <c r="D13" s="11">
        <v>84</v>
      </c>
      <c r="E13" s="11">
        <v>85.5</v>
      </c>
      <c r="F13" s="9">
        <f>(Table5108[[#This Row],[Broj bodova - Vesna Gajević]]+Table5108[[#This Row],[Broj bodova - Ivana Mrvaljević]]+Table5108[[#This Row],[Broj bodova - Dragan Koprivica]])/3</f>
        <v>84.666666666666671</v>
      </c>
      <c r="G13" s="10">
        <v>31580</v>
      </c>
      <c r="H13" s="10">
        <v>15000</v>
      </c>
      <c r="I13" s="9">
        <f>Table5108[[#This Row],[Odobreni iznos sredstava (€)]]/Table5108[[#This Row],[Traženi iznos sredstava (€)]]*100</f>
        <v>47.498416719442687</v>
      </c>
    </row>
    <row r="14" spans="1:10" ht="60" x14ac:dyDescent="0.25">
      <c r="A14" s="62" t="s">
        <v>71</v>
      </c>
      <c r="B14" s="14" t="s">
        <v>72</v>
      </c>
      <c r="C14" s="11">
        <v>81.5</v>
      </c>
      <c r="D14" s="11">
        <v>83.5</v>
      </c>
      <c r="E14" s="11">
        <v>84.5</v>
      </c>
      <c r="F14" s="9">
        <f>(Table5108[[#This Row],[Broj bodova - Vesna Gajević]]+Table5108[[#This Row],[Broj bodova - Ivana Mrvaljević]]+Table5108[[#This Row],[Broj bodova - Dragan Koprivica]])/3</f>
        <v>83.166666666666671</v>
      </c>
      <c r="G14" s="10">
        <v>23542.5</v>
      </c>
      <c r="H14" s="10">
        <v>0</v>
      </c>
      <c r="I14" s="9">
        <f>Table5108[[#This Row],[Odobreni iznos sredstava (€)]]/Table5108[[#This Row],[Traženi iznos sredstava (€)]]*100</f>
        <v>0</v>
      </c>
    </row>
    <row r="15" spans="1:10" ht="45" x14ac:dyDescent="0.25">
      <c r="A15" s="62" t="s">
        <v>17</v>
      </c>
      <c r="B15" s="14" t="s">
        <v>73</v>
      </c>
      <c r="C15" s="11">
        <v>81.5</v>
      </c>
      <c r="D15" s="11">
        <v>82</v>
      </c>
      <c r="E15" s="11"/>
      <c r="F15" s="9" t="s">
        <v>373</v>
      </c>
      <c r="G15" s="10">
        <v>47530</v>
      </c>
      <c r="H15" s="10">
        <v>0</v>
      </c>
      <c r="I15" s="9">
        <f>Table5108[[#This Row],[Odobreni iznos sredstava (€)]]/Table5108[[#This Row],[Traženi iznos sredstava (€)]]*100</f>
        <v>0</v>
      </c>
    </row>
    <row r="16" spans="1:10" ht="53.25" customHeight="1" x14ac:dyDescent="0.25">
      <c r="A16" s="62" t="s">
        <v>74</v>
      </c>
      <c r="B16" s="4" t="s">
        <v>75</v>
      </c>
      <c r="C16" s="11">
        <v>0</v>
      </c>
      <c r="D16" s="11">
        <v>0</v>
      </c>
      <c r="E16" s="11">
        <v>0</v>
      </c>
      <c r="F16" s="9">
        <f>(Table5108[[#This Row],[Broj bodova - Vesna Gajević]]+Table5108[[#This Row],[Broj bodova - Ivana Mrvaljević]]+Table5108[[#This Row],[Broj bodova - Dragan Koprivica]])/3</f>
        <v>0</v>
      </c>
      <c r="G16" s="10">
        <v>21890</v>
      </c>
      <c r="H16" s="10">
        <v>0</v>
      </c>
      <c r="I16" s="9">
        <f>Table5108[[#This Row],[Odobreni iznos sredstava (€)]]/Table5108[[#This Row],[Traženi iznos sredstava (€)]]*100</f>
        <v>0</v>
      </c>
    </row>
    <row r="17" spans="1:9" x14ac:dyDescent="0.25">
      <c r="A17" s="4"/>
      <c r="B17" s="4"/>
      <c r="C17" s="5"/>
      <c r="D17" s="5"/>
      <c r="E17" s="5"/>
      <c r="F17" s="6"/>
      <c r="G17" s="7"/>
      <c r="H17" s="7">
        <f>SUM(H7:H16)</f>
        <v>105185</v>
      </c>
      <c r="I17" s="6"/>
    </row>
    <row r="19" spans="1:9" ht="45" customHeight="1" x14ac:dyDescent="0.25">
      <c r="A19" s="56" t="s">
        <v>19</v>
      </c>
      <c r="B19" s="56"/>
    </row>
    <row r="20" spans="1:9" ht="26.25" customHeight="1" x14ac:dyDescent="0.25">
      <c r="A20" s="55"/>
      <c r="B20" s="55"/>
      <c r="C20" s="55"/>
    </row>
    <row r="21" spans="1:9" x14ac:dyDescent="0.25">
      <c r="A21" t="s">
        <v>49</v>
      </c>
    </row>
  </sheetData>
  <mergeCells count="5">
    <mergeCell ref="A20:C20"/>
    <mergeCell ref="A19:B19"/>
    <mergeCell ref="A1:I1"/>
    <mergeCell ref="A3:I3"/>
    <mergeCell ref="A4:I4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16" zoomScale="86" zoomScaleNormal="86" workbookViewId="0">
      <selection activeCell="A30" sqref="A30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</row>
    <row r="2" spans="1:10" ht="18.75" x14ac:dyDescent="0.3">
      <c r="A2" s="8" t="s">
        <v>13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54" t="s">
        <v>7</v>
      </c>
      <c r="B3" s="54"/>
      <c r="C3" s="54"/>
      <c r="D3" s="54"/>
      <c r="E3" s="54"/>
      <c r="F3" s="54"/>
      <c r="G3" s="54"/>
      <c r="H3" s="54"/>
      <c r="I3" s="54"/>
    </row>
    <row r="4" spans="1:10" ht="18.75" x14ac:dyDescent="0.3">
      <c r="A4" s="54" t="s">
        <v>26</v>
      </c>
      <c r="B4" s="54"/>
      <c r="C4" s="54"/>
      <c r="D4" s="54"/>
      <c r="E4" s="54"/>
      <c r="F4" s="54"/>
      <c r="G4" s="54"/>
      <c r="H4" s="54"/>
      <c r="I4" s="54"/>
    </row>
    <row r="6" spans="1:10" ht="42" customHeight="1" x14ac:dyDescent="0.25">
      <c r="A6" s="1" t="s">
        <v>1</v>
      </c>
      <c r="B6" s="1" t="s">
        <v>2</v>
      </c>
      <c r="C6" s="2" t="s">
        <v>8</v>
      </c>
      <c r="D6" s="2" t="s">
        <v>9</v>
      </c>
      <c r="E6" s="2" t="s">
        <v>10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 ht="90" customHeight="1" x14ac:dyDescent="0.25">
      <c r="A7" s="57" t="s">
        <v>86</v>
      </c>
      <c r="B7" s="23" t="s">
        <v>87</v>
      </c>
      <c r="C7" s="31">
        <v>64</v>
      </c>
      <c r="D7" s="31">
        <v>63</v>
      </c>
      <c r="E7" s="31">
        <v>63</v>
      </c>
      <c r="F7" s="32">
        <f>(Table51089[[#This Row],[Broj bodova - Vesna Gajević]]+Table51089[[#This Row],[Broj bodova - Ivana Mrvaljević]]+Table51089[[#This Row],[Broj bodova - Dragan Koprivica]])/3</f>
        <v>63.333333333333336</v>
      </c>
      <c r="G7" s="24" t="s">
        <v>94</v>
      </c>
      <c r="H7" s="33">
        <v>4450</v>
      </c>
      <c r="I7" s="32" t="e">
        <f>Table51089[[#This Row],[Odobreni iznos sredstava (€)]]/Table51089[[#This Row],[Traženi iznos sredstava (€)]]*100</f>
        <v>#VALUE!</v>
      </c>
    </row>
    <row r="8" spans="1:10" ht="46.5" customHeight="1" x14ac:dyDescent="0.25">
      <c r="A8" s="57" t="s">
        <v>119</v>
      </c>
      <c r="B8" s="17" t="s">
        <v>120</v>
      </c>
      <c r="C8" s="31">
        <v>62</v>
      </c>
      <c r="D8" s="31">
        <v>64</v>
      </c>
      <c r="E8" s="31">
        <v>62</v>
      </c>
      <c r="F8" s="32">
        <f>(Table51089[[#This Row],[Broj bodova - Vesna Gajević]]+Table51089[[#This Row],[Broj bodova - Ivana Mrvaljević]]+Table51089[[#This Row],[Broj bodova - Dragan Koprivica]])/3</f>
        <v>62.666666666666664</v>
      </c>
      <c r="G8" s="20">
        <v>8450</v>
      </c>
      <c r="H8" s="33">
        <v>4000</v>
      </c>
      <c r="I8" s="32">
        <f>Table51089[[#This Row],[Odobreni iznos sredstava (€)]]/Table51089[[#This Row],[Traženi iznos sredstava (€)]]*100</f>
        <v>47.337278106508876</v>
      </c>
    </row>
    <row r="9" spans="1:10" ht="30" x14ac:dyDescent="0.25">
      <c r="A9" s="58" t="s">
        <v>99</v>
      </c>
      <c r="B9" s="18" t="s">
        <v>100</v>
      </c>
      <c r="C9" s="40">
        <v>63</v>
      </c>
      <c r="D9" s="40">
        <v>62</v>
      </c>
      <c r="E9" s="40">
        <v>61.5</v>
      </c>
      <c r="F9" s="32">
        <f>(Table51089[[#This Row],[Broj bodova - Vesna Gajević]]+Table51089[[#This Row],[Broj bodova - Ivana Mrvaljević]]+Table51089[[#This Row],[Broj bodova - Dragan Koprivica]])/3</f>
        <v>62.166666666666664</v>
      </c>
      <c r="G9" s="21">
        <v>882.5</v>
      </c>
      <c r="H9" s="33">
        <v>882.5</v>
      </c>
      <c r="I9" s="32">
        <f>Table51089[[#This Row],[Odobreni iznos sredstava (€)]]/Table51089[[#This Row],[Traženi iznos sredstava (€)]]*100</f>
        <v>100</v>
      </c>
    </row>
    <row r="10" spans="1:10" ht="50.25" customHeight="1" x14ac:dyDescent="0.25">
      <c r="A10" s="57" t="s">
        <v>114</v>
      </c>
      <c r="B10" s="23" t="s">
        <v>115</v>
      </c>
      <c r="C10" s="31">
        <v>61</v>
      </c>
      <c r="D10" s="31">
        <v>63</v>
      </c>
      <c r="E10" s="31">
        <v>61</v>
      </c>
      <c r="F10" s="32">
        <f>(Table51089[[#This Row],[Broj bodova - Vesna Gajević]]+Table51089[[#This Row],[Broj bodova - Ivana Mrvaljević]]+Table51089[[#This Row],[Broj bodova - Dragan Koprivica]])/3</f>
        <v>61.666666666666664</v>
      </c>
      <c r="G10" s="24">
        <v>7410</v>
      </c>
      <c r="H10" s="33">
        <v>3990</v>
      </c>
      <c r="I10" s="32">
        <f>Table51089[[#This Row],[Odobreni iznos sredstava (€)]]/Table51089[[#This Row],[Traženi iznos sredstava (€)]]*100</f>
        <v>53.846153846153847</v>
      </c>
    </row>
    <row r="11" spans="1:10" ht="51" customHeight="1" x14ac:dyDescent="0.25">
      <c r="A11" s="59" t="s">
        <v>121</v>
      </c>
      <c r="B11" s="25" t="s">
        <v>25</v>
      </c>
      <c r="C11" s="31">
        <v>59.5</v>
      </c>
      <c r="D11" s="31">
        <v>60</v>
      </c>
      <c r="E11" s="31">
        <v>62</v>
      </c>
      <c r="F11" s="32">
        <f>(Table51089[[#This Row],[Broj bodova - Vesna Gajević]]+Table51089[[#This Row],[Broj bodova - Ivana Mrvaljević]]+Table51089[[#This Row],[Broj bodova - Dragan Koprivica]])/3</f>
        <v>60.5</v>
      </c>
      <c r="G11" s="26" t="s">
        <v>137</v>
      </c>
      <c r="H11" s="33">
        <v>2952</v>
      </c>
      <c r="I11" s="32" t="e">
        <f>Table51089[[#This Row],[Odobreni iznos sredstava (€)]]/Table51089[[#This Row],[Traženi iznos sredstava (€)]]*100</f>
        <v>#VALUE!</v>
      </c>
    </row>
    <row r="12" spans="1:10" ht="43.5" customHeight="1" x14ac:dyDescent="0.25">
      <c r="A12" s="57" t="s">
        <v>92</v>
      </c>
      <c r="B12" s="17" t="s">
        <v>93</v>
      </c>
      <c r="C12" s="31">
        <v>61</v>
      </c>
      <c r="D12" s="31">
        <v>60</v>
      </c>
      <c r="E12" s="31">
        <v>60</v>
      </c>
      <c r="F12" s="32">
        <f>(Table51089[[#This Row],[Broj bodova - Vesna Gajević]]+Table51089[[#This Row],[Broj bodova - Ivana Mrvaljević]]+Table51089[[#This Row],[Broj bodova - Dragan Koprivica]])/3</f>
        <v>60.333333333333336</v>
      </c>
      <c r="G12" s="20">
        <v>1316</v>
      </c>
      <c r="H12" s="33">
        <v>1316</v>
      </c>
      <c r="I12" s="32">
        <f>Table51089[[#This Row],[Odobreni iznos sredstava (€)]]/Table51089[[#This Row],[Traženi iznos sredstava (€)]]*100</f>
        <v>100</v>
      </c>
    </row>
    <row r="13" spans="1:10" ht="30" x14ac:dyDescent="0.25">
      <c r="A13" s="59" t="s">
        <v>88</v>
      </c>
      <c r="B13" s="19" t="s">
        <v>89</v>
      </c>
      <c r="C13" s="31">
        <v>49</v>
      </c>
      <c r="D13" s="31">
        <v>50</v>
      </c>
      <c r="E13" s="31">
        <v>50</v>
      </c>
      <c r="F13" s="32">
        <f>(Table51089[[#This Row],[Broj bodova - Vesna Gajević]]+Table51089[[#This Row],[Broj bodova - Ivana Mrvaljević]]+Table51089[[#This Row],[Broj bodova - Dragan Koprivica]])/3</f>
        <v>49.666666666666664</v>
      </c>
      <c r="G13" s="22" t="s">
        <v>143</v>
      </c>
      <c r="H13" s="33">
        <v>0</v>
      </c>
      <c r="I13" s="32" t="e">
        <f>Table51089[[#This Row],[Odobreni iznos sredstava (€)]]/Table51089[[#This Row],[Traženi iznos sredstava (€)]]*100</f>
        <v>#VALUE!</v>
      </c>
    </row>
    <row r="14" spans="1:10" ht="30" x14ac:dyDescent="0.25">
      <c r="A14" s="57" t="s">
        <v>20</v>
      </c>
      <c r="B14" s="23" t="s">
        <v>21</v>
      </c>
      <c r="C14" s="31">
        <v>50</v>
      </c>
      <c r="D14" s="31">
        <v>50</v>
      </c>
      <c r="E14" s="31">
        <v>49</v>
      </c>
      <c r="F14" s="32">
        <f>(Table51089[[#This Row],[Broj bodova - Vesna Gajević]]+Table51089[[#This Row],[Broj bodova - Ivana Mrvaljević]]+Table51089[[#This Row],[Broj bodova - Dragan Koprivica]])/3</f>
        <v>49.666666666666664</v>
      </c>
      <c r="G14" s="24">
        <v>5000</v>
      </c>
      <c r="H14" s="33">
        <v>0</v>
      </c>
      <c r="I14" s="32">
        <f>Table51089[[#This Row],[Odobreni iznos sredstava (€)]]/Table51089[[#This Row],[Traženi iznos sredstava (€)]]*100</f>
        <v>0</v>
      </c>
    </row>
    <row r="15" spans="1:10" ht="57" customHeight="1" x14ac:dyDescent="0.25">
      <c r="A15" s="59" t="s">
        <v>90</v>
      </c>
      <c r="B15" s="25" t="s">
        <v>91</v>
      </c>
      <c r="C15" s="31">
        <v>48</v>
      </c>
      <c r="D15" s="31">
        <v>49</v>
      </c>
      <c r="E15" s="31">
        <v>50</v>
      </c>
      <c r="F15" s="32">
        <f>(Table51089[[#This Row],[Broj bodova - Vesna Gajević]]+Table51089[[#This Row],[Broj bodova - Ivana Mrvaljević]]+Table51089[[#This Row],[Broj bodova - Dragan Koprivica]])/3</f>
        <v>49</v>
      </c>
      <c r="G15" s="26" t="s">
        <v>95</v>
      </c>
      <c r="H15" s="33">
        <v>0</v>
      </c>
      <c r="I15" s="32" t="e">
        <f>Table51089[[#This Row],[Odobreni iznos sredstava (€)]]/Table51089[[#This Row],[Traženi iznos sredstava (€)]]*100</f>
        <v>#VALUE!</v>
      </c>
    </row>
    <row r="16" spans="1:10" ht="75" x14ac:dyDescent="0.25">
      <c r="A16" s="59" t="s">
        <v>109</v>
      </c>
      <c r="B16" s="19" t="s">
        <v>110</v>
      </c>
      <c r="C16" s="31">
        <v>49</v>
      </c>
      <c r="D16" s="31">
        <v>48</v>
      </c>
      <c r="E16" s="31">
        <v>46</v>
      </c>
      <c r="F16" s="32">
        <f>(Table51089[[#This Row],[Broj bodova - Vesna Gajević]]+Table51089[[#This Row],[Broj bodova - Ivana Mrvaljević]]+Table51089[[#This Row],[Broj bodova - Dragan Koprivica]])/3</f>
        <v>47.666666666666664</v>
      </c>
      <c r="G16" s="22" t="s">
        <v>144</v>
      </c>
      <c r="H16" s="33">
        <v>0</v>
      </c>
      <c r="I16" s="32" t="e">
        <f>Table51089[[#This Row],[Odobreni iznos sredstava (€)]]/Table51089[[#This Row],[Traženi iznos sredstava (€)]]*100</f>
        <v>#VALUE!</v>
      </c>
    </row>
    <row r="17" spans="1:9" ht="30" x14ac:dyDescent="0.25">
      <c r="A17" s="59" t="s">
        <v>111</v>
      </c>
      <c r="B17" s="19" t="s">
        <v>113</v>
      </c>
      <c r="C17" s="31">
        <v>49</v>
      </c>
      <c r="D17" s="31">
        <v>47</v>
      </c>
      <c r="E17" s="31">
        <v>47</v>
      </c>
      <c r="F17" s="32">
        <f>(Table51089[[#This Row],[Broj bodova - Vesna Gajević]]+Table51089[[#This Row],[Broj bodova - Ivana Mrvaljević]]+Table51089[[#This Row],[Broj bodova - Dragan Koprivica]])/3</f>
        <v>47.666666666666664</v>
      </c>
      <c r="G17" s="22" t="s">
        <v>134</v>
      </c>
      <c r="H17" s="33">
        <v>0</v>
      </c>
      <c r="I17" s="32" t="e">
        <f>Table51089[[#This Row],[Odobreni iznos sredstava (€)]]/Table51089[[#This Row],[Traženi iznos sredstava (€)]]*100</f>
        <v>#VALUE!</v>
      </c>
    </row>
    <row r="18" spans="1:9" ht="30" x14ac:dyDescent="0.25">
      <c r="A18" s="60" t="s">
        <v>124</v>
      </c>
      <c r="B18" s="27" t="s">
        <v>125</v>
      </c>
      <c r="C18" s="61">
        <v>47</v>
      </c>
      <c r="D18" s="61">
        <v>47.5</v>
      </c>
      <c r="E18" s="31">
        <v>47.5</v>
      </c>
      <c r="F18" s="32">
        <f>(Table51089[[#This Row],[Broj bodova - Vesna Gajević]]+Table51089[[#This Row],[Broj bodova - Ivana Mrvaljević]]+Table51089[[#This Row],[Broj bodova - Dragan Koprivica]])/3</f>
        <v>47.333333333333336</v>
      </c>
      <c r="G18" s="29" t="s">
        <v>136</v>
      </c>
      <c r="H18" s="33">
        <v>0</v>
      </c>
      <c r="I18" s="32" t="e">
        <f>Table51089[[#This Row],[Odobreni iznos sredstava (€)]]/Table51089[[#This Row],[Traženi iznos sredstava (€)]]*100</f>
        <v>#VALUE!</v>
      </c>
    </row>
    <row r="19" spans="1:9" x14ac:dyDescent="0.25">
      <c r="A19" s="58" t="s">
        <v>126</v>
      </c>
      <c r="B19" s="18" t="s">
        <v>127</v>
      </c>
      <c r="C19" s="31">
        <v>47</v>
      </c>
      <c r="D19" s="31">
        <v>48</v>
      </c>
      <c r="E19" s="31">
        <v>47</v>
      </c>
      <c r="F19" s="32">
        <f>(Table51089[[#This Row],[Broj bodova - Vesna Gajević]]+Table51089[[#This Row],[Broj bodova - Ivana Mrvaljević]]+Table51089[[#This Row],[Broj bodova - Dragan Koprivica]])/3</f>
        <v>47.333333333333336</v>
      </c>
      <c r="G19" s="21">
        <v>12733</v>
      </c>
      <c r="H19" s="33">
        <v>0</v>
      </c>
      <c r="I19" s="32">
        <f>Table51089[[#This Row],[Odobreni iznos sredstava (€)]]/Table51089[[#This Row],[Traženi iznos sredstava (€)]]*100</f>
        <v>0</v>
      </c>
    </row>
    <row r="20" spans="1:9" ht="45" x14ac:dyDescent="0.25">
      <c r="A20" s="58" t="s">
        <v>98</v>
      </c>
      <c r="B20" s="18" t="s">
        <v>38</v>
      </c>
      <c r="C20" s="31">
        <v>47</v>
      </c>
      <c r="D20" s="31">
        <v>47</v>
      </c>
      <c r="E20" s="31">
        <v>47</v>
      </c>
      <c r="F20" s="32">
        <f>(Table51089[[#This Row],[Broj bodova - Vesna Gajević]]+Table51089[[#This Row],[Broj bodova - Ivana Mrvaljević]]+Table51089[[#This Row],[Broj bodova - Dragan Koprivica]])/3</f>
        <v>47</v>
      </c>
      <c r="G20" s="21" t="s">
        <v>128</v>
      </c>
      <c r="H20" s="33">
        <v>0</v>
      </c>
      <c r="I20" s="32" t="e">
        <f>Table51089[[#This Row],[Odobreni iznos sredstava (€)]]/Table51089[[#This Row],[Traženi iznos sredstava (€)]]*100</f>
        <v>#VALUE!</v>
      </c>
    </row>
    <row r="21" spans="1:9" x14ac:dyDescent="0.25">
      <c r="A21" s="60" t="s">
        <v>101</v>
      </c>
      <c r="B21" s="27" t="s">
        <v>102</v>
      </c>
      <c r="C21" s="31">
        <v>46</v>
      </c>
      <c r="D21" s="31">
        <v>46</v>
      </c>
      <c r="E21" s="31">
        <v>46</v>
      </c>
      <c r="F21" s="32">
        <f>(Table51089[[#This Row],[Broj bodova - Vesna Gajević]]+Table51089[[#This Row],[Broj bodova - Ivana Mrvaljević]]+Table51089[[#This Row],[Broj bodova - Dragan Koprivica]])/3</f>
        <v>46</v>
      </c>
      <c r="G21" s="29" t="s">
        <v>129</v>
      </c>
      <c r="H21" s="33">
        <v>0</v>
      </c>
      <c r="I21" s="32" t="e">
        <f>Table51089[[#This Row],[Odobreni iznos sredstava (€)]]/Table51089[[#This Row],[Traženi iznos sredstava (€)]]*100</f>
        <v>#VALUE!</v>
      </c>
    </row>
    <row r="22" spans="1:9" x14ac:dyDescent="0.25">
      <c r="A22" s="59" t="s">
        <v>369</v>
      </c>
      <c r="B22" s="19" t="s">
        <v>23</v>
      </c>
      <c r="C22" s="31">
        <v>45</v>
      </c>
      <c r="D22" s="31">
        <v>45</v>
      </c>
      <c r="E22" s="31">
        <v>45</v>
      </c>
      <c r="F22" s="32">
        <f>(Table51089[[#This Row],[Broj bodova - Vesna Gajević]]+Table51089[[#This Row],[Broj bodova - Ivana Mrvaljević]]+Table51089[[#This Row],[Broj bodova - Dragan Koprivica]])/3</f>
        <v>45</v>
      </c>
      <c r="G22" s="22" t="s">
        <v>130</v>
      </c>
      <c r="H22" s="33">
        <v>0</v>
      </c>
      <c r="I22" s="32" t="e">
        <f>Table51089[[#This Row],[Odobreni iznos sredstava (€)]]/Table51089[[#This Row],[Traženi iznos sredstava (€)]]*100</f>
        <v>#VALUE!</v>
      </c>
    </row>
    <row r="23" spans="1:9" ht="30" x14ac:dyDescent="0.25">
      <c r="A23" s="59" t="s">
        <v>24</v>
      </c>
      <c r="B23" s="19" t="s">
        <v>41</v>
      </c>
      <c r="C23" s="31">
        <v>45</v>
      </c>
      <c r="D23" s="31">
        <v>45</v>
      </c>
      <c r="E23" s="31">
        <v>45</v>
      </c>
      <c r="F23" s="32">
        <f>(Table51089[[#This Row],[Broj bodova - Vesna Gajević]]+Table51089[[#This Row],[Broj bodova - Ivana Mrvaljević]]+Table51089[[#This Row],[Broj bodova - Dragan Koprivica]])/3</f>
        <v>45</v>
      </c>
      <c r="G23" s="22" t="s">
        <v>135</v>
      </c>
      <c r="H23" s="33">
        <v>0</v>
      </c>
      <c r="I23" s="32">
        <f>Table51089[[#This Row],[Odobreni iznos sredstava (€)]]/Table51089[[#This Row],[Traženi iznos sredstava (€)]]*100</f>
        <v>0</v>
      </c>
    </row>
    <row r="24" spans="1:9" ht="60" x14ac:dyDescent="0.25">
      <c r="A24" s="57" t="s">
        <v>105</v>
      </c>
      <c r="B24" s="23" t="s">
        <v>106</v>
      </c>
      <c r="C24" s="31">
        <v>43</v>
      </c>
      <c r="D24" s="31">
        <v>43</v>
      </c>
      <c r="E24" s="31">
        <v>43</v>
      </c>
      <c r="F24" s="32">
        <f>(Table51089[[#This Row],[Broj bodova - Vesna Gajević]]+Table51089[[#This Row],[Broj bodova - Ivana Mrvaljević]]+Table51089[[#This Row],[Broj bodova - Dragan Koprivica]])/3</f>
        <v>43</v>
      </c>
      <c r="G24" s="24" t="s">
        <v>132</v>
      </c>
      <c r="H24" s="33">
        <v>0</v>
      </c>
      <c r="I24" s="32" t="e">
        <f>Table51089[[#This Row],[Odobreni iznos sredstava (€)]]/Table51089[[#This Row],[Traženi iznos sredstava (€)]]*100</f>
        <v>#VALUE!</v>
      </c>
    </row>
    <row r="25" spans="1:9" ht="30" x14ac:dyDescent="0.25">
      <c r="A25" s="59" t="s">
        <v>111</v>
      </c>
      <c r="B25" s="19" t="s">
        <v>112</v>
      </c>
      <c r="C25" s="31">
        <v>43</v>
      </c>
      <c r="D25" s="31">
        <v>42</v>
      </c>
      <c r="E25" s="31">
        <v>43</v>
      </c>
      <c r="F25" s="32">
        <f>(Table51089[[#This Row],[Broj bodova - Vesna Gajević]]+Table51089[[#This Row],[Broj bodova - Ivana Mrvaljević]]+Table51089[[#This Row],[Broj bodova - Dragan Koprivica]])/3</f>
        <v>42.666666666666664</v>
      </c>
      <c r="G25" s="22" t="s">
        <v>133</v>
      </c>
      <c r="H25" s="33">
        <v>0</v>
      </c>
      <c r="I25" s="32" t="e">
        <f>Table51089[[#This Row],[Odobreni iznos sredstava (€)]]/Table51089[[#This Row],[Traženi iznos sredstava (€)]]*100</f>
        <v>#VALUE!</v>
      </c>
    </row>
    <row r="26" spans="1:9" ht="30" x14ac:dyDescent="0.25">
      <c r="A26" s="58" t="s">
        <v>96</v>
      </c>
      <c r="B26" s="18" t="s">
        <v>97</v>
      </c>
      <c r="C26" s="31">
        <v>42</v>
      </c>
      <c r="D26" s="31">
        <v>42</v>
      </c>
      <c r="E26" s="31">
        <v>42</v>
      </c>
      <c r="F26" s="32">
        <f>(Table51089[[#This Row],[Broj bodova - Vesna Gajević]]+Table51089[[#This Row],[Broj bodova - Ivana Mrvaljević]]+Table51089[[#This Row],[Broj bodova - Dragan Koprivica]])/3</f>
        <v>42</v>
      </c>
      <c r="G26" s="21">
        <v>11000</v>
      </c>
      <c r="H26" s="33">
        <v>0</v>
      </c>
      <c r="I26" s="32">
        <f>Table51089[[#This Row],[Odobreni iznos sredstava (€)]]/Table51089[[#This Row],[Traženi iznos sredstava (€)]]*100</f>
        <v>0</v>
      </c>
    </row>
    <row r="27" spans="1:9" ht="30" x14ac:dyDescent="0.25">
      <c r="A27" s="57" t="s">
        <v>107</v>
      </c>
      <c r="B27" s="23" t="s">
        <v>108</v>
      </c>
      <c r="C27" s="31">
        <v>40</v>
      </c>
      <c r="D27" s="31">
        <v>40</v>
      </c>
      <c r="E27" s="31">
        <v>39</v>
      </c>
      <c r="F27" s="32">
        <f>(Table51089[[#This Row],[Broj bodova - Vesna Gajević]]+Table51089[[#This Row],[Broj bodova - Ivana Mrvaljević]]+Table51089[[#This Row],[Broj bodova - Dragan Koprivica]])/3</f>
        <v>39.666666666666664</v>
      </c>
      <c r="G27" s="24">
        <v>15000</v>
      </c>
      <c r="H27" s="33">
        <v>0</v>
      </c>
      <c r="I27" s="32">
        <f>Table51089[[#This Row],[Odobreni iznos sredstava (€)]]/Table51089[[#This Row],[Traženi iznos sredstava (€)]]*100</f>
        <v>0</v>
      </c>
    </row>
    <row r="28" spans="1:9" ht="30" x14ac:dyDescent="0.25">
      <c r="A28" s="57" t="s">
        <v>116</v>
      </c>
      <c r="B28" s="23" t="s">
        <v>117</v>
      </c>
      <c r="C28" s="31">
        <v>39.5</v>
      </c>
      <c r="D28" s="31">
        <v>40</v>
      </c>
      <c r="E28" s="31">
        <v>39</v>
      </c>
      <c r="F28" s="32">
        <f>(Table51089[[#This Row],[Broj bodova - Vesna Gajević]]+Table51089[[#This Row],[Broj bodova - Ivana Mrvaljević]]+Table51089[[#This Row],[Broj bodova - Dragan Koprivica]])/3</f>
        <v>39.5</v>
      </c>
      <c r="G28" s="24">
        <v>7350</v>
      </c>
      <c r="H28" s="33">
        <v>0</v>
      </c>
      <c r="I28" s="32">
        <f>Table51089[[#This Row],[Odobreni iznos sredstava (€)]]/Table51089[[#This Row],[Traženi iznos sredstava (€)]]*100</f>
        <v>0</v>
      </c>
    </row>
    <row r="29" spans="1:9" ht="30" x14ac:dyDescent="0.25">
      <c r="A29" s="57" t="s">
        <v>141</v>
      </c>
      <c r="B29" s="23" t="s">
        <v>85</v>
      </c>
      <c r="C29" s="31">
        <v>0</v>
      </c>
      <c r="D29" s="31">
        <v>0</v>
      </c>
      <c r="E29" s="31">
        <v>0</v>
      </c>
      <c r="F29" s="32">
        <f>(Table51089[[#This Row],[Broj bodova - Vesna Gajević]]+Table51089[[#This Row],[Broj bodova - Ivana Mrvaljević]]+Table51089[[#This Row],[Broj bodova - Dragan Koprivica]])/3</f>
        <v>0</v>
      </c>
      <c r="G29" s="24">
        <v>11862.21</v>
      </c>
      <c r="H29" s="33">
        <v>0</v>
      </c>
      <c r="I29" s="32">
        <f>Table51089[[#This Row],[Odobreni iznos sredstava (€)]]/Table51089[[#This Row],[Traženi iznos sredstava (€)]]*100</f>
        <v>0</v>
      </c>
    </row>
    <row r="30" spans="1:9" ht="90" x14ac:dyDescent="0.25">
      <c r="A30" s="59" t="s">
        <v>103</v>
      </c>
      <c r="B30" s="25" t="s">
        <v>104</v>
      </c>
      <c r="C30" s="31">
        <v>0</v>
      </c>
      <c r="D30" s="31">
        <v>0</v>
      </c>
      <c r="E30" s="31">
        <v>0</v>
      </c>
      <c r="F30" s="32">
        <f>(Table51089[[#This Row],[Broj bodova - Vesna Gajević]]+Table51089[[#This Row],[Broj bodova - Ivana Mrvaljević]]+Table51089[[#This Row],[Broj bodova - Dragan Koprivica]])/3</f>
        <v>0</v>
      </c>
      <c r="G30" s="26" t="s">
        <v>131</v>
      </c>
      <c r="H30" s="33">
        <v>0</v>
      </c>
      <c r="I30" s="32" t="e">
        <f>Table51089[[#This Row],[Odobreni iznos sredstava (€)]]/Table51089[[#This Row],[Traženi iznos sredstava (€)]]*100</f>
        <v>#VALUE!</v>
      </c>
    </row>
    <row r="31" spans="1:9" ht="27" customHeight="1" x14ac:dyDescent="0.25">
      <c r="A31" s="57" t="s">
        <v>372</v>
      </c>
      <c r="B31" s="23" t="s">
        <v>118</v>
      </c>
      <c r="C31" s="31">
        <v>0</v>
      </c>
      <c r="D31" s="31">
        <v>0</v>
      </c>
      <c r="E31" s="31">
        <v>0</v>
      </c>
      <c r="F31" s="32">
        <f>(Table51089[[#This Row],[Broj bodova - Vesna Gajević]]+Table51089[[#This Row],[Broj bodova - Ivana Mrvaljević]]+Table51089[[#This Row],[Broj bodova - Dragan Koprivica]])/3</f>
        <v>0</v>
      </c>
      <c r="G31" s="24">
        <v>6349.5</v>
      </c>
      <c r="H31" s="33">
        <v>0</v>
      </c>
      <c r="I31" s="32">
        <f>Table51089[[#This Row],[Odobreni iznos sredstava (€)]]/Table51089[[#This Row],[Traženi iznos sredstava (€)]]*100</f>
        <v>0</v>
      </c>
    </row>
    <row r="32" spans="1:9" ht="45" x14ac:dyDescent="0.25">
      <c r="A32" s="58" t="s">
        <v>122</v>
      </c>
      <c r="B32" s="28" t="s">
        <v>123</v>
      </c>
      <c r="C32" s="31">
        <v>0</v>
      </c>
      <c r="D32" s="31">
        <v>0</v>
      </c>
      <c r="E32" s="31">
        <v>0</v>
      </c>
      <c r="F32" s="32">
        <v>0</v>
      </c>
      <c r="G32" s="30">
        <v>4000</v>
      </c>
      <c r="H32" s="33">
        <v>0</v>
      </c>
      <c r="I32" s="32">
        <f>Table51089[[#This Row],[Odobreni iznos sredstava (€)]]/Table51089[[#This Row],[Traženi iznos sredstava (€)]]*100</f>
        <v>0</v>
      </c>
    </row>
    <row r="33" spans="1:9" ht="45" x14ac:dyDescent="0.25">
      <c r="A33" s="59" t="s">
        <v>138</v>
      </c>
      <c r="B33" s="25" t="s">
        <v>139</v>
      </c>
      <c r="C33" s="31">
        <v>0</v>
      </c>
      <c r="D33" s="31">
        <v>0</v>
      </c>
      <c r="E33" s="31">
        <v>0</v>
      </c>
      <c r="F33" s="32">
        <f>(Table51089[[#This Row],[Broj bodova - Vesna Gajević]]+Table51089[[#This Row],[Broj bodova - Ivana Mrvaljević]]+Table51089[[#This Row],[Broj bodova - Dragan Koprivica]])/3</f>
        <v>0</v>
      </c>
      <c r="G33" s="26" t="s">
        <v>140</v>
      </c>
      <c r="H33" s="33">
        <v>0</v>
      </c>
      <c r="I33" s="32" t="e">
        <f>Table51089[[#This Row],[Odobreni iznos sredstava (€)]]/Table51089[[#This Row],[Traženi iznos sredstava (€)]]*100</f>
        <v>#VALUE!</v>
      </c>
    </row>
    <row r="34" spans="1:9" x14ac:dyDescent="0.25">
      <c r="A34" s="4"/>
      <c r="B34" s="4"/>
      <c r="C34" s="12"/>
      <c r="D34" s="12"/>
      <c r="E34" s="12"/>
      <c r="F34" s="6"/>
      <c r="G34" s="7"/>
      <c r="H34" s="7">
        <f>SUM(H7:H33)</f>
        <v>17590.5</v>
      </c>
      <c r="I34" s="6"/>
    </row>
    <row r="37" spans="1:9" x14ac:dyDescent="0.25">
      <c r="A37" t="s">
        <v>142</v>
      </c>
    </row>
  </sheetData>
  <mergeCells count="3">
    <mergeCell ref="A1:I1"/>
    <mergeCell ref="A3:I3"/>
    <mergeCell ref="A4:I4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opLeftCell="A2" zoomScale="89" zoomScaleNormal="89" workbookViewId="0">
      <selection activeCell="A8" sqref="A8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</row>
    <row r="2" spans="1:10" ht="18.75" x14ac:dyDescent="0.3">
      <c r="A2" s="8" t="s">
        <v>14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54" t="s">
        <v>7</v>
      </c>
      <c r="B3" s="54"/>
      <c r="C3" s="54"/>
      <c r="D3" s="54"/>
      <c r="E3" s="54"/>
      <c r="F3" s="54"/>
      <c r="G3" s="54"/>
      <c r="H3" s="54"/>
      <c r="I3" s="54"/>
    </row>
    <row r="4" spans="1:10" ht="18.75" x14ac:dyDescent="0.3">
      <c r="A4" s="54" t="s">
        <v>84</v>
      </c>
      <c r="B4" s="54"/>
      <c r="C4" s="54"/>
      <c r="D4" s="54"/>
      <c r="E4" s="54"/>
      <c r="F4" s="54"/>
      <c r="G4" s="54"/>
      <c r="H4" s="54"/>
      <c r="I4" s="54"/>
    </row>
    <row r="6" spans="1:10" ht="42" customHeight="1" x14ac:dyDescent="0.25">
      <c r="A6" s="1" t="s">
        <v>1</v>
      </c>
      <c r="B6" s="1" t="s">
        <v>2</v>
      </c>
      <c r="C6" s="2" t="s">
        <v>8</v>
      </c>
      <c r="D6" s="2" t="s">
        <v>9</v>
      </c>
      <c r="E6" s="2" t="s">
        <v>10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 ht="66" customHeight="1" x14ac:dyDescent="0.25">
      <c r="A7" s="57" t="s">
        <v>22</v>
      </c>
      <c r="B7" s="17" t="s">
        <v>78</v>
      </c>
      <c r="C7" s="12">
        <v>62.5</v>
      </c>
      <c r="D7" s="12">
        <v>63.5</v>
      </c>
      <c r="E7" s="12">
        <v>63</v>
      </c>
      <c r="F7" s="6">
        <f>(Table5108911[[#This Row],[Broj bodova - Vesna Gajević]]+Table5108911[[#This Row],[Broj bodova - Ivana Mrvaljević]]+Table5108911[[#This Row],[Broj bodova - Dragan Koprivica]])/3</f>
        <v>63</v>
      </c>
      <c r="G7" s="20">
        <v>27074.35</v>
      </c>
      <c r="H7" s="7">
        <v>15022</v>
      </c>
      <c r="I7" s="6">
        <f>Table5108911[[#This Row],[Odobreni iznos sredstava (€)]]/Table5108911[[#This Row],[Traženi iznos sredstava (€)]]*100</f>
        <v>55.484249852720382</v>
      </c>
      <c r="J7" s="3"/>
    </row>
    <row r="8" spans="1:10" ht="28.5" customHeight="1" x14ac:dyDescent="0.25">
      <c r="A8" s="58" t="s">
        <v>81</v>
      </c>
      <c r="B8" s="18" t="s">
        <v>82</v>
      </c>
      <c r="C8" s="5">
        <v>49</v>
      </c>
      <c r="D8" s="5">
        <v>49</v>
      </c>
      <c r="E8" s="5">
        <v>50</v>
      </c>
      <c r="F8" s="6">
        <f>(Table5108911[[#This Row],[Broj bodova - Vesna Gajević]]+Table5108911[[#This Row],[Broj bodova - Ivana Mrvaljević]]+Table5108911[[#This Row],[Broj bodova - Dragan Koprivica]])/3</f>
        <v>49.333333333333336</v>
      </c>
      <c r="G8" s="21">
        <v>17426</v>
      </c>
      <c r="H8" s="7">
        <v>0</v>
      </c>
      <c r="I8" s="6">
        <f>Table5108911[[#This Row],[Odobreni iznos sredstava (€)]]/Table5108911[[#This Row],[Traženi iznos sredstava (€)]]*100</f>
        <v>0</v>
      </c>
    </row>
    <row r="9" spans="1:10" ht="28.5" customHeight="1" x14ac:dyDescent="0.25">
      <c r="A9" s="59" t="s">
        <v>79</v>
      </c>
      <c r="B9" s="19" t="s">
        <v>80</v>
      </c>
      <c r="C9" s="5">
        <v>47</v>
      </c>
      <c r="D9" s="5">
        <v>47</v>
      </c>
      <c r="E9" s="5">
        <v>47</v>
      </c>
      <c r="F9" s="6">
        <f>(Table5108911[[#This Row],[Broj bodova - Vesna Gajević]]+Table5108911[[#This Row],[Broj bodova - Ivana Mrvaljević]]+Table5108911[[#This Row],[Broj bodova - Dragan Koprivica]])/3</f>
        <v>47</v>
      </c>
      <c r="G9" s="22" t="s">
        <v>83</v>
      </c>
      <c r="H9" s="7">
        <v>0</v>
      </c>
      <c r="I9" s="6" t="e">
        <f>Table5108911[[#This Row],[Odobreni iznos sredstava (€)]]/Table5108911[[#This Row],[Traženi iznos sredstava (€)]]*100</f>
        <v>#VALUE!</v>
      </c>
    </row>
    <row r="10" spans="1:10" x14ac:dyDescent="0.25">
      <c r="A10" s="4"/>
      <c r="B10" s="4"/>
      <c r="C10" s="5"/>
      <c r="D10" s="5"/>
      <c r="E10" s="5"/>
      <c r="F10" s="6"/>
      <c r="G10" s="7"/>
      <c r="H10" s="7">
        <f>SUM(H7:H9)</f>
        <v>15022</v>
      </c>
      <c r="I10" s="6"/>
    </row>
    <row r="11" spans="1:10" ht="36" customHeight="1" x14ac:dyDescent="0.25">
      <c r="A11" s="13"/>
    </row>
    <row r="12" spans="1:10" ht="62.25" customHeight="1" x14ac:dyDescent="0.25">
      <c r="A12" s="56"/>
      <c r="B12" s="56"/>
      <c r="C12" s="56"/>
    </row>
    <row r="13" spans="1:10" ht="72" customHeight="1" x14ac:dyDescent="0.25">
      <c r="A13" s="56"/>
      <c r="B13" s="56"/>
      <c r="C13" s="56"/>
    </row>
  </sheetData>
  <mergeCells count="5">
    <mergeCell ref="A12:C12"/>
    <mergeCell ref="A13:C13"/>
    <mergeCell ref="A1:I1"/>
    <mergeCell ref="A3:I3"/>
    <mergeCell ref="A4:I4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="91" zoomScaleNormal="91" workbookViewId="0">
      <selection activeCell="A10" sqref="A10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</row>
    <row r="2" spans="1:10" ht="18.75" x14ac:dyDescent="0.3">
      <c r="A2" s="8" t="s">
        <v>15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54" t="s">
        <v>7</v>
      </c>
      <c r="B3" s="54"/>
      <c r="C3" s="54"/>
      <c r="D3" s="54"/>
      <c r="E3" s="54"/>
      <c r="F3" s="54"/>
      <c r="G3" s="54"/>
      <c r="H3" s="54"/>
      <c r="I3" s="54"/>
    </row>
    <row r="4" spans="1:10" ht="18.75" x14ac:dyDescent="0.3">
      <c r="A4" s="54" t="s">
        <v>77</v>
      </c>
      <c r="B4" s="54"/>
      <c r="C4" s="54"/>
      <c r="D4" s="54"/>
      <c r="E4" s="54"/>
      <c r="F4" s="54"/>
      <c r="G4" s="54"/>
      <c r="H4" s="54"/>
      <c r="I4" s="54"/>
    </row>
    <row r="6" spans="1:10" ht="42" customHeight="1" x14ac:dyDescent="0.25">
      <c r="A6" s="1" t="s">
        <v>1</v>
      </c>
      <c r="B6" s="1" t="s">
        <v>2</v>
      </c>
      <c r="C6" s="2" t="s">
        <v>8</v>
      </c>
      <c r="D6" s="2" t="s">
        <v>9</v>
      </c>
      <c r="E6" s="2" t="s">
        <v>10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 ht="39" customHeight="1" x14ac:dyDescent="0.25">
      <c r="A7" s="62" t="s">
        <v>55</v>
      </c>
      <c r="B7" s="4" t="s">
        <v>56</v>
      </c>
      <c r="C7" s="5">
        <v>73.5</v>
      </c>
      <c r="D7" s="5">
        <v>74.5</v>
      </c>
      <c r="E7" s="5">
        <v>77</v>
      </c>
      <c r="F7" s="6">
        <f>(Table510891112[[#This Row],[Broj bodova - Vesna Gajević]]+Table510891112[[#This Row],[Broj bodova - Ivana Mrvaljević]]+Table510891112[[#This Row],[Broj bodova - Dragan Koprivica]])/3</f>
        <v>75</v>
      </c>
      <c r="G7" s="7">
        <v>6870</v>
      </c>
      <c r="H7" s="7">
        <v>6870</v>
      </c>
      <c r="I7" s="6">
        <f>Table510891112[[#This Row],[Odobreni iznos sredstava (€)]]/Table510891112[[#This Row],[Traženi iznos sredstava (€)]]*100</f>
        <v>100</v>
      </c>
      <c r="J7" s="3"/>
    </row>
    <row r="8" spans="1:10" x14ac:dyDescent="0.25">
      <c r="A8" s="62" t="s">
        <v>51</v>
      </c>
      <c r="B8" s="4" t="s">
        <v>52</v>
      </c>
      <c r="C8" s="5">
        <v>63</v>
      </c>
      <c r="D8" s="5">
        <v>61</v>
      </c>
      <c r="E8" s="5">
        <v>62</v>
      </c>
      <c r="F8" s="6">
        <f>(Table510891112[[#This Row],[Broj bodova - Vesna Gajević]]+Table510891112[[#This Row],[Broj bodova - Ivana Mrvaljević]]+Table510891112[[#This Row],[Broj bodova - Dragan Koprivica]])/3</f>
        <v>62</v>
      </c>
      <c r="G8" s="7">
        <v>11350</v>
      </c>
      <c r="H8" s="7">
        <v>3000</v>
      </c>
      <c r="I8" s="6">
        <f>Table510891112[[#This Row],[Odobreni iznos sredstava (€)]]/Table510891112[[#This Row],[Traženi iznos sredstava (€)]]*100</f>
        <v>26.431718061674008</v>
      </c>
    </row>
    <row r="9" spans="1:10" x14ac:dyDescent="0.25">
      <c r="A9" s="62" t="s">
        <v>53</v>
      </c>
      <c r="B9" s="4" t="s">
        <v>54</v>
      </c>
      <c r="C9" s="5">
        <v>61</v>
      </c>
      <c r="D9" s="5">
        <v>61</v>
      </c>
      <c r="E9" s="5">
        <v>63</v>
      </c>
      <c r="F9" s="6">
        <f>(Table510891112[[#This Row],[Broj bodova - Vesna Gajević]]+Table510891112[[#This Row],[Broj bodova - Ivana Mrvaljević]]+Table510891112[[#This Row],[Broj bodova - Dragan Koprivica]])/3</f>
        <v>61.666666666666664</v>
      </c>
      <c r="G9" s="7">
        <v>8800</v>
      </c>
      <c r="H9" s="7">
        <v>3000</v>
      </c>
      <c r="I9" s="6">
        <f>Table510891112[[#This Row],[Odobreni iznos sredstava (€)]]/Table510891112[[#This Row],[Traženi iznos sredstava (€)]]*100</f>
        <v>34.090909090909086</v>
      </c>
    </row>
    <row r="10" spans="1:10" ht="30" x14ac:dyDescent="0.25">
      <c r="A10" s="62" t="s">
        <v>16</v>
      </c>
      <c r="B10" s="4" t="s">
        <v>50</v>
      </c>
      <c r="C10" s="5">
        <v>55.5</v>
      </c>
      <c r="D10" s="5">
        <v>54.5</v>
      </c>
      <c r="E10" s="5">
        <v>56</v>
      </c>
      <c r="F10" s="6">
        <f>(Table510891112[[#This Row],[Broj bodova - Vesna Gajević]]+Table510891112[[#This Row],[Broj bodova - Ivana Mrvaljević]]+Table510891112[[#This Row],[Broj bodova - Dragan Koprivica]])/3</f>
        <v>55.333333333333336</v>
      </c>
      <c r="G10" s="7">
        <v>14170</v>
      </c>
      <c r="H10" s="7">
        <v>2000</v>
      </c>
      <c r="I10" s="6">
        <f>Table510891112[[#This Row],[Odobreni iznos sredstava (€)]]/Table510891112[[#This Row],[Traženi iznos sredstava (€)]]*100</f>
        <v>14.114326040931546</v>
      </c>
    </row>
    <row r="11" spans="1:10" x14ac:dyDescent="0.25">
      <c r="A11" s="4"/>
      <c r="B11" s="4"/>
      <c r="C11" s="5"/>
      <c r="D11" s="5"/>
      <c r="E11" s="5"/>
      <c r="F11" s="6"/>
      <c r="G11" s="7"/>
      <c r="H11" s="7">
        <f>SUM(H7:H10)</f>
        <v>14870</v>
      </c>
      <c r="I11" s="6"/>
    </row>
  </sheetData>
  <mergeCells count="3">
    <mergeCell ref="A1:I1"/>
    <mergeCell ref="A3:I3"/>
    <mergeCell ref="A4:I4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NVO A</vt:lpstr>
      <vt:lpstr>NVO B</vt:lpstr>
      <vt:lpstr>NPO i JU A</vt:lpstr>
      <vt:lpstr>NPO i JU B</vt:lpstr>
      <vt:lpstr>MEDIJI 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2016-06-27T13:39:58Z</dcterms:modified>
</cp:coreProperties>
</file>